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65326" windowWidth="11460" windowHeight="5880" tabRatio="629" activeTab="0"/>
  </bookViews>
  <sheets>
    <sheet name="Front Page" sheetId="1" r:id="rId1"/>
    <sheet name="Summary of Grants 2015" sheetId="2" r:id="rId2"/>
    <sheet name="Equitable Share 2014-15" sheetId="3" r:id="rId3"/>
    <sheet name="FMG 2014-15" sheetId="4" r:id="rId4"/>
    <sheet name="MSIG 2014-15" sheetId="5" r:id="rId5"/>
    <sheet name="EPWP Incentive 2014-15" sheetId="6" r:id="rId6"/>
    <sheet name="Rural assets management 2014-15" sheetId="7" r:id="rId7"/>
    <sheet name="Lega Financial  Assistance" sheetId="8" r:id="rId8"/>
  </sheets>
  <definedNames>
    <definedName name="_xlnm.Print_Area" localSheetId="5">'EPWP Incentive 2014-15'!$A$1:$H$44</definedName>
    <definedName name="_xlnm.Print_Area" localSheetId="2">'Equitable Share 2014-15'!$A$1:$G$56</definedName>
    <definedName name="_xlnm.Print_Area" localSheetId="3">'FMG 2014-15'!$A$1:$H$44</definedName>
    <definedName name="_xlnm.Print_Area" localSheetId="7">'Lega Financial  Assistance'!$A$1:$G$40</definedName>
    <definedName name="_xlnm.Print_Area" localSheetId="4">'MSIG 2014-15'!$A$1:$G$41</definedName>
    <definedName name="_xlnm.Print_Area" localSheetId="6">'Rural assets management 2014-15'!$A$1:$G$40</definedName>
  </definedNames>
  <calcPr fullCalcOnLoad="1"/>
</workbook>
</file>

<file path=xl/sharedStrings.xml><?xml version="1.0" encoding="utf-8"?>
<sst xmlns="http://schemas.openxmlformats.org/spreadsheetml/2006/main" count="309" uniqueCount="129">
  <si>
    <t>Financial Management Grant</t>
  </si>
  <si>
    <t>Opening balances</t>
  </si>
  <si>
    <t>Receipts</t>
  </si>
  <si>
    <t>Expenditure</t>
  </si>
  <si>
    <t>^</t>
  </si>
  <si>
    <t>Legend</t>
  </si>
  <si>
    <t>Casts</t>
  </si>
  <si>
    <t xml:space="preserve">Grants </t>
  </si>
  <si>
    <t>Total</t>
  </si>
  <si>
    <t>Municipality:</t>
  </si>
  <si>
    <t>Project Name:</t>
  </si>
  <si>
    <t>Consultant</t>
  </si>
  <si>
    <t>Date</t>
  </si>
  <si>
    <t>Payment Voucher Ref.</t>
  </si>
  <si>
    <t xml:space="preserve"> </t>
  </si>
  <si>
    <t xml:space="preserve">Date </t>
  </si>
  <si>
    <t>Description</t>
  </si>
  <si>
    <t>Equitable share</t>
  </si>
  <si>
    <t xml:space="preserve">Legend </t>
  </si>
  <si>
    <t>a</t>
  </si>
  <si>
    <t>q</t>
  </si>
  <si>
    <t>Agreed to bank statement</t>
  </si>
  <si>
    <t>Shortfall</t>
  </si>
  <si>
    <t xml:space="preserve">Amount still to be received per DORA </t>
  </si>
  <si>
    <t>A</t>
  </si>
  <si>
    <t>B</t>
  </si>
  <si>
    <t>Finance Management Grant (FMG)</t>
  </si>
  <si>
    <t>Finance Management Grant</t>
  </si>
  <si>
    <t>Claim detail (FMG)</t>
  </si>
  <si>
    <t>Balance (FMG)</t>
  </si>
  <si>
    <t>Equitable Share</t>
  </si>
  <si>
    <t>Abbreviations</t>
  </si>
  <si>
    <t>FMG</t>
  </si>
  <si>
    <t>MIG</t>
  </si>
  <si>
    <t>MSIG</t>
  </si>
  <si>
    <t>Municipal Infrastructure Grant</t>
  </si>
  <si>
    <t>Municipal System Improvement Grant</t>
  </si>
  <si>
    <t>Opening balance</t>
  </si>
  <si>
    <t xml:space="preserve">Thabo Mofutsanyana District </t>
  </si>
  <si>
    <t xml:space="preserve">Period </t>
  </si>
  <si>
    <t>EPWP</t>
  </si>
  <si>
    <t xml:space="preserve">Department of Public Works Programmes </t>
  </si>
  <si>
    <t xml:space="preserve">EPWP - Incentive Grants </t>
  </si>
  <si>
    <t>Amount Received</t>
  </si>
  <si>
    <t>Interns Salary</t>
  </si>
  <si>
    <t>Training</t>
  </si>
  <si>
    <t>EPWP - Incentive Grant</t>
  </si>
  <si>
    <t>Municipal System Improvement Grant (MSIG)</t>
  </si>
  <si>
    <t>Budget Allocation</t>
  </si>
  <si>
    <t>Reconciliation of Equitable Share - Non Conditional Grant</t>
  </si>
  <si>
    <t>Contractor</t>
  </si>
  <si>
    <t>Balance (MSIG)</t>
  </si>
  <si>
    <t>___________________</t>
  </si>
  <si>
    <t>_________________________</t>
  </si>
  <si>
    <t xml:space="preserve">             _____________________</t>
  </si>
  <si>
    <t xml:space="preserve">             Mr. H I Lebusa</t>
  </si>
  <si>
    <t xml:space="preserve">             Chief Financial Officer</t>
  </si>
  <si>
    <t>Prepared by:</t>
  </si>
  <si>
    <t xml:space="preserve">            Approved by:</t>
  </si>
  <si>
    <t>Reviewed by:</t>
  </si>
  <si>
    <t xml:space="preserve">Claim detail </t>
  </si>
  <si>
    <t>Salary</t>
  </si>
  <si>
    <t>Other</t>
  </si>
  <si>
    <t xml:space="preserve">            Approved by</t>
  </si>
  <si>
    <t xml:space="preserve">Closing Balance </t>
  </si>
  <si>
    <t>DISTRICT  MUNICIPALITY</t>
  </si>
  <si>
    <t>GRANT REGISTER</t>
  </si>
  <si>
    <t>THABO MOFUTSANYANA</t>
  </si>
  <si>
    <t>Ms. S J Morapeli</t>
  </si>
  <si>
    <t>Balance (EPWP)</t>
  </si>
  <si>
    <t>National treasury</t>
  </si>
  <si>
    <t>Budget Officer</t>
  </si>
  <si>
    <t xml:space="preserve">e-Venus Voucher number </t>
  </si>
  <si>
    <t>101010/</t>
  </si>
  <si>
    <t>101020/</t>
  </si>
  <si>
    <t>101030/</t>
  </si>
  <si>
    <t>101040/</t>
  </si>
  <si>
    <t>102010/</t>
  </si>
  <si>
    <t>103010/</t>
  </si>
  <si>
    <t>102020/</t>
  </si>
  <si>
    <t>102030/</t>
  </si>
  <si>
    <t>106010/</t>
  </si>
  <si>
    <t>105010/</t>
  </si>
  <si>
    <t>107010/</t>
  </si>
  <si>
    <t>( B - A )</t>
  </si>
  <si>
    <t>1030/10/</t>
  </si>
  <si>
    <t>104010/</t>
  </si>
  <si>
    <t>Claim detail(P.I.G)</t>
  </si>
  <si>
    <t>Balance (P.I.G)</t>
  </si>
  <si>
    <t>SUMMARY OF GRANTS REGISTER - 2014/2015</t>
  </si>
  <si>
    <t>2014/2015</t>
  </si>
  <si>
    <t>2014-2015</t>
  </si>
  <si>
    <t>Receipts of Equitable Share received for the year 2014/2015</t>
  </si>
  <si>
    <t>Amount per Division of Revenue act to be received for 2014/2015</t>
  </si>
  <si>
    <t>Aganang Consulting (consultant engineers)</t>
  </si>
  <si>
    <t>Rural Roads  Assets Management Grant</t>
  </si>
  <si>
    <t>RURAL ROADS ASSETS MANAGEMENT SYSTEM</t>
  </si>
  <si>
    <t>Rural Roads Assets Management Grant</t>
  </si>
  <si>
    <t>Makomota (Compilation of GRAP Compliant AFS)</t>
  </si>
  <si>
    <t>EPWP Salaries</t>
  </si>
  <si>
    <t>Tshukudu(planning &amp; implimenting of DR,Backup &amp; storage)</t>
  </si>
  <si>
    <t>RRAMG</t>
  </si>
  <si>
    <t>Interns Salaries for the Month of October 2014</t>
  </si>
  <si>
    <t>29-Sept 2014</t>
  </si>
  <si>
    <t>02-Oct 2014</t>
  </si>
  <si>
    <t>16-Oct 2014</t>
  </si>
  <si>
    <t>31-Oct 2014</t>
  </si>
  <si>
    <t>01-Nov 2014</t>
  </si>
  <si>
    <t>Agreed to general ledger as at 30/11/2014</t>
  </si>
  <si>
    <t>27-Nov 2014</t>
  </si>
  <si>
    <t>04-Nov 2014</t>
  </si>
  <si>
    <t>Interns Salaries for the Month of November 2014</t>
  </si>
  <si>
    <t>Makomota (Preparation of finacial statement)</t>
  </si>
  <si>
    <t>Interns Salaries for the Month of December 2014</t>
  </si>
  <si>
    <t>Tshukudu(disaster recovery plan&amp; audit assessment</t>
  </si>
  <si>
    <t>Financial Assistance:Settlement of Litigations</t>
  </si>
  <si>
    <t>Fscogta</t>
  </si>
  <si>
    <t>CLOETE &amp; NEVELING PROKUREURS</t>
  </si>
  <si>
    <t>HONEY ATTORNEYS</t>
  </si>
  <si>
    <t>Assistance:  Settlement of Litigations</t>
  </si>
  <si>
    <t>17-Dec 2014</t>
  </si>
  <si>
    <t>___/___/2015</t>
  </si>
  <si>
    <t xml:space="preserve">             ___/___/2015</t>
  </si>
  <si>
    <t>Financial Assistance : Settlement of Litigations</t>
  </si>
  <si>
    <t>Interns Salaries for the Month of January 2015</t>
  </si>
  <si>
    <t>Kgolo Institute (MFMP Course)</t>
  </si>
  <si>
    <t>Interns Salaries for the Month of February2015</t>
  </si>
  <si>
    <t>Ms. LQ Buthelezi</t>
  </si>
  <si>
    <t>Experencial Trainee</t>
  </si>
</sst>
</file>

<file path=xl/styles.xml><?xml version="1.0" encoding="utf-8"?>
<styleSheet xmlns="http://schemas.openxmlformats.org/spreadsheetml/2006/main">
  <numFmts count="61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&quot;\ #,##0_);\(&quot;R&quot;\ #,##0\)"/>
    <numFmt numFmtId="179" formatCode="&quot;R&quot;\ #,##0_);[Red]\(&quot;R&quot;\ #,##0\)"/>
    <numFmt numFmtId="180" formatCode="&quot;R&quot;\ #,##0.00_);\(&quot;R&quot;\ #,##0.00\)"/>
    <numFmt numFmtId="181" formatCode="&quot;R&quot;\ #,##0.00_);[Red]\(&quot;R&quot;\ #,##0.00\)"/>
    <numFmt numFmtId="182" formatCode="_(&quot;R&quot;\ * #,##0_);_(&quot;R&quot;\ * \(#,##0\);_(&quot;R&quot;\ * &quot;-&quot;_);_(@_)"/>
    <numFmt numFmtId="183" formatCode="_(&quot;R&quot;\ * #,##0.00_);_(&quot;R&quot;\ * \(#,##0.00\);_(&quot;R&quot;\ 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[$-409]d\-mmm\-yy;@"/>
    <numFmt numFmtId="193" formatCode="[$R-1C09]\ #,##0.00;[Red][$R-1C09]\ \-#,##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 * #,##0_ ;_ * \-#,##0_ ;_ * &quot;-&quot;??_ ;_ @_ "/>
    <numFmt numFmtId="199" formatCode="yyyy/mm/dd;@"/>
    <numFmt numFmtId="200" formatCode="[$-436]dd\ mmmm\ yyyy;@"/>
    <numFmt numFmtId="201" formatCode="[$-1C09]dd\ mmmm\ yyyy"/>
    <numFmt numFmtId="202" formatCode="yy/mm/dd;@"/>
    <numFmt numFmtId="203" formatCode="[$-1C09]dd\ mmmm\ yyyy;@"/>
    <numFmt numFmtId="204" formatCode="yyyy\-mm\-dd;@"/>
    <numFmt numFmtId="205" formatCode="[$-409]dddd\,\ mmmm\ dd\,\ yyyy"/>
    <numFmt numFmtId="206" formatCode="mm/dd/yy;@"/>
    <numFmt numFmtId="207" formatCode="m/d/yy;@"/>
    <numFmt numFmtId="208" formatCode="m/d/yyyy;@"/>
    <numFmt numFmtId="209" formatCode="[$-409]dd\-mmm\-yy;@"/>
    <numFmt numFmtId="210" formatCode="[$-409]d\-mmm\-yyyy;@"/>
    <numFmt numFmtId="211" formatCode="[$-409]d\-mmm;@"/>
    <numFmt numFmtId="212" formatCode="_(* #,##0.0_);_(* \(#,##0.0\);_(* &quot;-&quot;??_);_(@_)"/>
    <numFmt numFmtId="213" formatCode="_(* #,##0_);_(* \(#,##0\);_(* &quot;-&quot;??_);_(@_)"/>
    <numFmt numFmtId="214" formatCode="[$-809]dd\ mmmm\ yyyy"/>
    <numFmt numFmtId="215" formatCode="[$-3409]dd\-mmm\-yy;@"/>
    <numFmt numFmtId="216" formatCode="mmm\-yyyy"/>
  </numFmts>
  <fonts count="3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0"/>
      <name val="Webdings"/>
      <family val="1"/>
    </font>
    <font>
      <i/>
      <sz val="10"/>
      <name val="Arial"/>
      <family val="2"/>
    </font>
    <font>
      <b/>
      <sz val="10"/>
      <color indexed="48"/>
      <name val="Arial"/>
      <family val="2"/>
    </font>
    <font>
      <b/>
      <i/>
      <sz val="10"/>
      <name val="Arial"/>
      <family val="2"/>
    </font>
    <font>
      <sz val="10"/>
      <color indexed="8"/>
      <name val="Calibri"/>
      <family val="2"/>
    </font>
    <font>
      <b/>
      <sz val="22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20" borderId="10" xfId="0" applyFont="1" applyFill="1" applyBorder="1" applyAlignment="1">
      <alignment/>
    </xf>
    <xf numFmtId="0" fontId="1" fillId="20" borderId="10" xfId="0" applyFont="1" applyFill="1" applyBorder="1" applyAlignment="1">
      <alignment wrapText="1"/>
    </xf>
    <xf numFmtId="0" fontId="1" fillId="20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14" fontId="0" fillId="24" borderId="10" xfId="0" applyNumberFormat="1" applyFill="1" applyBorder="1" applyAlignment="1">
      <alignment/>
    </xf>
    <xf numFmtId="43" fontId="0" fillId="24" borderId="11" xfId="0" applyNumberFormat="1" applyFill="1" applyBorder="1" applyAlignment="1">
      <alignment/>
    </xf>
    <xf numFmtId="0" fontId="23" fillId="24" borderId="0" xfId="0" applyFont="1" applyFill="1" applyAlignment="1">
      <alignment/>
    </xf>
    <xf numFmtId="43" fontId="0" fillId="24" borderId="0" xfId="0" applyNumberFormat="1" applyFill="1" applyBorder="1" applyAlignment="1">
      <alignment/>
    </xf>
    <xf numFmtId="0" fontId="24" fillId="24" borderId="0" xfId="0" applyFont="1" applyFill="1" applyAlignment="1">
      <alignment/>
    </xf>
    <xf numFmtId="0" fontId="1" fillId="24" borderId="0" xfId="0" applyFont="1" applyFill="1" applyAlignment="1">
      <alignment horizontal="right"/>
    </xf>
    <xf numFmtId="0" fontId="23" fillId="24" borderId="0" xfId="0" applyFont="1" applyFill="1" applyAlignment="1">
      <alignment horizontal="right"/>
    </xf>
    <xf numFmtId="43" fontId="0" fillId="24" borderId="0" xfId="0" applyNumberFormat="1" applyFill="1" applyBorder="1" applyAlignment="1">
      <alignment horizontal="center"/>
    </xf>
    <xf numFmtId="0" fontId="0" fillId="24" borderId="0" xfId="0" applyFill="1" applyAlignment="1">
      <alignment horizontal="right"/>
    </xf>
    <xf numFmtId="0" fontId="0" fillId="24" borderId="0" xfId="0" applyFill="1" applyAlignment="1">
      <alignment horizontal="center"/>
    </xf>
    <xf numFmtId="0" fontId="25" fillId="24" borderId="0" xfId="0" applyFont="1" applyFill="1" applyAlignment="1">
      <alignment/>
    </xf>
    <xf numFmtId="0" fontId="25" fillId="24" borderId="0" xfId="0" applyFont="1" applyFill="1" applyAlignment="1">
      <alignment horizontal="right"/>
    </xf>
    <xf numFmtId="0" fontId="23" fillId="24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8" borderId="10" xfId="0" applyFill="1" applyBorder="1" applyAlignment="1">
      <alignment/>
    </xf>
    <xf numFmtId="0" fontId="26" fillId="0" borderId="0" xfId="0" applyFont="1" applyAlignment="1">
      <alignment wrapText="1" shrinkToFit="1"/>
    </xf>
    <xf numFmtId="43" fontId="0" fillId="24" borderId="10" xfId="42" applyFill="1" applyBorder="1" applyAlignment="1">
      <alignment/>
    </xf>
    <xf numFmtId="0" fontId="1" fillId="24" borderId="0" xfId="0" applyFont="1" applyFill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4" borderId="0" xfId="0" applyFont="1" applyFill="1" applyAlignment="1">
      <alignment/>
    </xf>
    <xf numFmtId="0" fontId="1" fillId="20" borderId="10" xfId="0" applyFont="1" applyFill="1" applyBorder="1" applyAlignment="1">
      <alignment horizontal="center" wrapText="1"/>
    </xf>
    <xf numFmtId="171" fontId="0" fillId="24" borderId="11" xfId="0" applyNumberFormat="1" applyFill="1" applyBorder="1" applyAlignment="1">
      <alignment/>
    </xf>
    <xf numFmtId="0" fontId="0" fillId="24" borderId="10" xfId="0" applyFill="1" applyBorder="1" applyAlignment="1">
      <alignment horizontal="left"/>
    </xf>
    <xf numFmtId="171" fontId="0" fillId="24" borderId="10" xfId="0" applyNumberFormat="1" applyFill="1" applyBorder="1" applyAlignment="1">
      <alignment horizontal="left"/>
    </xf>
    <xf numFmtId="171" fontId="0" fillId="24" borderId="12" xfId="0" applyNumberFormat="1" applyFill="1" applyBorder="1" applyAlignment="1">
      <alignment horizontal="left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left"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27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1" fillId="24" borderId="0" xfId="0" applyFont="1" applyFill="1" applyAlignment="1">
      <alignment horizontal="center" vertical="center"/>
    </xf>
    <xf numFmtId="0" fontId="1" fillId="24" borderId="0" xfId="0" applyFont="1" applyFill="1" applyAlignment="1">
      <alignment vertical="center"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 vertical="center"/>
    </xf>
    <xf numFmtId="0" fontId="0" fillId="24" borderId="0" xfId="0" applyFont="1" applyFill="1" applyAlignment="1">
      <alignment horizontal="left" vertical="center"/>
    </xf>
    <xf numFmtId="0" fontId="1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/>
    </xf>
    <xf numFmtId="43" fontId="0" fillId="24" borderId="10" xfId="42" applyFont="1" applyFill="1" applyBorder="1" applyAlignment="1">
      <alignment horizontal="center" vertical="center" wrapText="1"/>
    </xf>
    <xf numFmtId="43" fontId="1" fillId="24" borderId="10" xfId="42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vertical="center"/>
    </xf>
    <xf numFmtId="43" fontId="0" fillId="24" borderId="10" xfId="42" applyFont="1" applyFill="1" applyBorder="1" applyAlignment="1">
      <alignment vertical="center"/>
    </xf>
    <xf numFmtId="43" fontId="0" fillId="24" borderId="0" xfId="42" applyFont="1" applyFill="1" applyAlignment="1">
      <alignment vertical="center"/>
    </xf>
    <xf numFmtId="0" fontId="0" fillId="24" borderId="0" xfId="0" applyFill="1" applyAlignment="1">
      <alignment horizontal="left"/>
    </xf>
    <xf numFmtId="0" fontId="0" fillId="24" borderId="13" xfId="0" applyFont="1" applyFill="1" applyBorder="1" applyAlignment="1">
      <alignment horizontal="left" vertical="center"/>
    </xf>
    <xf numFmtId="0" fontId="0" fillId="24" borderId="14" xfId="0" applyFont="1" applyFill="1" applyBorder="1" applyAlignment="1">
      <alignment vertical="center"/>
    </xf>
    <xf numFmtId="0" fontId="0" fillId="24" borderId="10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left" vertical="center"/>
    </xf>
    <xf numFmtId="43" fontId="0" fillId="0" borderId="10" xfId="42" applyFont="1" applyFill="1" applyBorder="1" applyAlignment="1">
      <alignment horizontal="center"/>
    </xf>
    <xf numFmtId="43" fontId="0" fillId="0" borderId="15" xfId="42" applyFont="1" applyFill="1" applyBorder="1" applyAlignment="1">
      <alignment/>
    </xf>
    <xf numFmtId="43" fontId="0" fillId="0" borderId="10" xfId="42" applyFill="1" applyBorder="1" applyAlignment="1">
      <alignment/>
    </xf>
    <xf numFmtId="43" fontId="0" fillId="0" borderId="10" xfId="42" applyFont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11" xfId="42" applyFont="1" applyFill="1" applyBorder="1" applyAlignment="1">
      <alignment/>
    </xf>
    <xf numFmtId="0" fontId="0" fillId="0" borderId="0" xfId="63" applyNumberFormat="1">
      <alignment/>
      <protection/>
    </xf>
    <xf numFmtId="0" fontId="0" fillId="0" borderId="0" xfId="63" applyNumberFormat="1" applyBorder="1">
      <alignment/>
      <protection/>
    </xf>
    <xf numFmtId="0" fontId="0" fillId="0" borderId="16" xfId="63" applyNumberFormat="1" applyBorder="1">
      <alignment/>
      <protection/>
    </xf>
    <xf numFmtId="0" fontId="0" fillId="0" borderId="17" xfId="63" applyNumberFormat="1" applyBorder="1">
      <alignment/>
      <protection/>
    </xf>
    <xf numFmtId="0" fontId="0" fillId="0" borderId="18" xfId="63" applyNumberFormat="1" applyBorder="1">
      <alignment/>
      <protection/>
    </xf>
    <xf numFmtId="0" fontId="0" fillId="0" borderId="19" xfId="63" applyNumberFormat="1" applyBorder="1">
      <alignment/>
      <protection/>
    </xf>
    <xf numFmtId="0" fontId="0" fillId="0" borderId="20" xfId="63" applyNumberFormat="1" applyBorder="1">
      <alignment/>
      <protection/>
    </xf>
    <xf numFmtId="0" fontId="0" fillId="0" borderId="0" xfId="63" applyNumberFormat="1" applyBorder="1" applyAlignment="1">
      <alignment horizontal="center"/>
      <protection/>
    </xf>
    <xf numFmtId="0" fontId="0" fillId="0" borderId="20" xfId="63" applyNumberFormat="1" applyBorder="1" applyAlignment="1">
      <alignment horizontal="center"/>
      <protection/>
    </xf>
    <xf numFmtId="0" fontId="0" fillId="0" borderId="0" xfId="63" applyNumberFormat="1" applyAlignment="1">
      <alignment horizontal="center"/>
      <protection/>
    </xf>
    <xf numFmtId="0" fontId="29" fillId="0" borderId="19" xfId="63" applyNumberFormat="1" applyFont="1" applyBorder="1">
      <alignment/>
      <protection/>
    </xf>
    <xf numFmtId="0" fontId="30" fillId="0" borderId="0" xfId="63" applyNumberFormat="1" applyFont="1" applyBorder="1">
      <alignment/>
      <protection/>
    </xf>
    <xf numFmtId="0" fontId="1" fillId="0" borderId="0" xfId="63" applyNumberFormat="1" applyFont="1" applyBorder="1">
      <alignment/>
      <protection/>
    </xf>
    <xf numFmtId="0" fontId="0" fillId="0" borderId="21" xfId="63" applyNumberFormat="1" applyBorder="1">
      <alignment/>
      <protection/>
    </xf>
    <xf numFmtId="0" fontId="0" fillId="0" borderId="22" xfId="63" applyNumberFormat="1" applyBorder="1">
      <alignment/>
      <protection/>
    </xf>
    <xf numFmtId="0" fontId="0" fillId="0" borderId="23" xfId="63" applyNumberFormat="1" applyBorder="1">
      <alignment/>
      <protection/>
    </xf>
    <xf numFmtId="192" fontId="0" fillId="24" borderId="10" xfId="0" applyNumberFormat="1" applyFont="1" applyFill="1" applyBorder="1" applyAlignment="1" quotePrefix="1">
      <alignment horizontal="left" vertical="center" wrapText="1"/>
    </xf>
    <xf numFmtId="192" fontId="0" fillId="24" borderId="10" xfId="0" applyNumberFormat="1" applyFont="1" applyFill="1" applyBorder="1" applyAlignment="1">
      <alignment horizontal="left" vertical="center"/>
    </xf>
    <xf numFmtId="192" fontId="0" fillId="24" borderId="10" xfId="0" applyNumberFormat="1" applyFont="1" applyFill="1" applyBorder="1" applyAlignment="1" quotePrefix="1">
      <alignment horizontal="left" vertical="center"/>
    </xf>
    <xf numFmtId="192" fontId="0" fillId="24" borderId="10" xfId="0" applyNumberFormat="1" applyFont="1" applyFill="1" applyBorder="1" applyAlignment="1">
      <alignment vertical="center"/>
    </xf>
    <xf numFmtId="192" fontId="0" fillId="24" borderId="10" xfId="0" applyNumberFormat="1" applyFont="1" applyFill="1" applyBorder="1" applyAlignment="1">
      <alignment horizontal="left" vertical="center" wrapText="1"/>
    </xf>
    <xf numFmtId="192" fontId="0" fillId="24" borderId="10" xfId="0" applyNumberFormat="1" applyFill="1" applyBorder="1" applyAlignment="1">
      <alignment/>
    </xf>
    <xf numFmtId="192" fontId="0" fillId="24" borderId="13" xfId="0" applyNumberFormat="1" applyFill="1" applyBorder="1" applyAlignment="1">
      <alignment/>
    </xf>
    <xf numFmtId="14" fontId="0" fillId="24" borderId="10" xfId="0" applyNumberFormat="1" applyFont="1" applyFill="1" applyBorder="1" applyAlignment="1">
      <alignment horizontal="left" vertical="center"/>
    </xf>
    <xf numFmtId="43" fontId="0" fillId="24" borderId="10" xfId="42" applyNumberFormat="1" applyFont="1" applyFill="1" applyBorder="1" applyAlignment="1">
      <alignment vertical="center"/>
    </xf>
    <xf numFmtId="215" fontId="0" fillId="24" borderId="10" xfId="0" applyNumberFormat="1" applyFont="1" applyFill="1" applyBorder="1" applyAlignment="1">
      <alignment horizontal="left" vertical="center"/>
    </xf>
    <xf numFmtId="43" fontId="1" fillId="24" borderId="10" xfId="42" applyFont="1" applyFill="1" applyBorder="1" applyAlignment="1">
      <alignment vertical="center" wrapText="1"/>
    </xf>
    <xf numFmtId="43" fontId="0" fillId="24" borderId="10" xfId="47" applyFont="1" applyFill="1" applyBorder="1" applyAlignment="1">
      <alignment horizontal="center" vertical="center" wrapText="1"/>
    </xf>
    <xf numFmtId="43" fontId="1" fillId="24" borderId="10" xfId="47" applyFont="1" applyFill="1" applyBorder="1" applyAlignment="1">
      <alignment horizontal="center" vertical="center" wrapText="1"/>
    </xf>
    <xf numFmtId="43" fontId="1" fillId="24" borderId="10" xfId="47" applyFont="1" applyFill="1" applyBorder="1" applyAlignment="1">
      <alignment vertical="center" wrapText="1"/>
    </xf>
    <xf numFmtId="43" fontId="0" fillId="24" borderId="10" xfId="47" applyFont="1" applyFill="1" applyBorder="1" applyAlignment="1">
      <alignment vertical="center"/>
    </xf>
    <xf numFmtId="43" fontId="0" fillId="24" borderId="0" xfId="47" applyFont="1" applyFill="1" applyAlignment="1">
      <alignment vertical="center"/>
    </xf>
    <xf numFmtId="0" fontId="1" fillId="0" borderId="0" xfId="0" applyFont="1" applyAlignment="1">
      <alignment/>
    </xf>
    <xf numFmtId="0" fontId="26" fillId="0" borderId="24" xfId="0" applyFon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62">
      <alignment/>
      <protection/>
    </xf>
    <xf numFmtId="0" fontId="0" fillId="0" borderId="0" xfId="62" applyAlignment="1">
      <alignment horizontal="center"/>
      <protection/>
    </xf>
    <xf numFmtId="43" fontId="0" fillId="0" borderId="11" xfId="46" applyFont="1" applyFill="1" applyBorder="1" applyAlignment="1">
      <alignment/>
    </xf>
    <xf numFmtId="43" fontId="0" fillId="0" borderId="10" xfId="46" applyFill="1" applyBorder="1" applyAlignment="1">
      <alignment/>
    </xf>
    <xf numFmtId="0" fontId="1" fillId="20" borderId="10" xfId="62" applyFont="1" applyFill="1" applyBorder="1" applyAlignment="1">
      <alignment horizontal="center" vertical="center" wrapText="1"/>
      <protection/>
    </xf>
    <xf numFmtId="0" fontId="0" fillId="24" borderId="10" xfId="0" applyFont="1" applyFill="1" applyBorder="1" applyAlignment="1">
      <alignment vertical="center" wrapText="1"/>
    </xf>
    <xf numFmtId="0" fontId="0" fillId="24" borderId="10" xfId="0" applyFill="1" applyBorder="1" applyAlignment="1">
      <alignment/>
    </xf>
    <xf numFmtId="0" fontId="28" fillId="0" borderId="19" xfId="63" applyNumberFormat="1" applyFont="1" applyBorder="1" applyAlignment="1">
      <alignment horizontal="center"/>
      <protection/>
    </xf>
    <xf numFmtId="0" fontId="28" fillId="0" borderId="0" xfId="63" applyNumberFormat="1" applyFont="1" applyBorder="1" applyAlignment="1">
      <alignment horizontal="center"/>
      <protection/>
    </xf>
    <xf numFmtId="0" fontId="28" fillId="0" borderId="20" xfId="63" applyNumberFormat="1" applyFont="1" applyBorder="1" applyAlignment="1">
      <alignment horizontal="center"/>
      <protection/>
    </xf>
    <xf numFmtId="0" fontId="1" fillId="24" borderId="0" xfId="0" applyFont="1" applyFill="1" applyAlignment="1">
      <alignment horizontal="center"/>
    </xf>
    <xf numFmtId="0" fontId="1" fillId="24" borderId="0" xfId="0" applyFont="1" applyFill="1" applyAlignment="1">
      <alignment horizontal="left" wrapText="1"/>
    </xf>
    <xf numFmtId="0" fontId="1" fillId="20" borderId="10" xfId="0" applyFont="1" applyFill="1" applyBorder="1" applyAlignment="1">
      <alignment horizontal="center"/>
    </xf>
    <xf numFmtId="0" fontId="0" fillId="24" borderId="10" xfId="0" applyFill="1" applyBorder="1" applyAlignment="1">
      <alignment horizontal="left"/>
    </xf>
    <xf numFmtId="0" fontId="0" fillId="24" borderId="25" xfId="0" applyFill="1" applyBorder="1" applyAlignment="1">
      <alignment horizontal="left"/>
    </xf>
    <xf numFmtId="0" fontId="0" fillId="24" borderId="15" xfId="0" applyFill="1" applyBorder="1" applyAlignment="1">
      <alignment horizontal="left"/>
    </xf>
    <xf numFmtId="0" fontId="1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" fillId="24" borderId="15" xfId="0" applyFont="1" applyFill="1" applyBorder="1" applyAlignment="1">
      <alignment horizontal="center" vertical="center" wrapText="1"/>
    </xf>
    <xf numFmtId="0" fontId="1" fillId="24" borderId="25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1" fillId="24" borderId="26" xfId="0" applyFont="1" applyFill="1" applyBorder="1" applyAlignment="1">
      <alignment horizontal="center" vertical="center"/>
    </xf>
    <xf numFmtId="0" fontId="0" fillId="24" borderId="0" xfId="0" applyFill="1" applyAlignment="1">
      <alignment horizontal="left"/>
    </xf>
    <xf numFmtId="0" fontId="0" fillId="24" borderId="0" xfId="0" applyFont="1" applyFill="1" applyAlignment="1">
      <alignment horizontal="left"/>
    </xf>
    <xf numFmtId="0" fontId="0" fillId="24" borderId="10" xfId="0" applyFont="1" applyFill="1" applyBorder="1" applyAlignment="1">
      <alignment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Currency 2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_SHEET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14</xdr:row>
      <xdr:rowOff>9525</xdr:rowOff>
    </xdr:from>
    <xdr:to>
      <xdr:col>7</xdr:col>
      <xdr:colOff>342900</xdr:colOff>
      <xdr:row>25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676525"/>
          <a:ext cx="36671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657225</xdr:colOff>
      <xdr:row>14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91450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6</xdr:col>
      <xdr:colOff>647700</xdr:colOff>
      <xdr:row>15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541972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0</xdr:rowOff>
    </xdr:from>
    <xdr:to>
      <xdr:col>6</xdr:col>
      <xdr:colOff>1085850</xdr:colOff>
      <xdr:row>13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870585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6</xdr:col>
      <xdr:colOff>428625</xdr:colOff>
      <xdr:row>13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770572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7</xdr:col>
      <xdr:colOff>161925</xdr:colOff>
      <xdr:row>13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6772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809625</xdr:colOff>
      <xdr:row>13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95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714375</xdr:colOff>
      <xdr:row>13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95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22">
      <selection activeCell="F30" sqref="F30"/>
    </sheetView>
  </sheetViews>
  <sheetFormatPr defaultColWidth="9.140625" defaultRowHeight="12.75"/>
  <sheetData>
    <row r="1" spans="1:9" ht="12.75">
      <c r="A1" s="63"/>
      <c r="B1" s="63"/>
      <c r="C1" s="63"/>
      <c r="D1" s="63"/>
      <c r="E1" s="63"/>
      <c r="F1" s="63"/>
      <c r="G1" s="63"/>
      <c r="H1" s="63"/>
      <c r="I1" s="63"/>
    </row>
    <row r="2" spans="1:9" ht="13.5" thickBot="1">
      <c r="A2" s="64"/>
      <c r="B2" s="64"/>
      <c r="C2" s="64"/>
      <c r="D2" s="64"/>
      <c r="E2" s="64"/>
      <c r="F2" s="64"/>
      <c r="G2" s="64"/>
      <c r="H2" s="63"/>
      <c r="I2" s="63"/>
    </row>
    <row r="3" spans="1:9" ht="13.5" thickTop="1">
      <c r="A3" s="64"/>
      <c r="B3" s="65"/>
      <c r="C3" s="66"/>
      <c r="D3" s="66"/>
      <c r="E3" s="66"/>
      <c r="F3" s="66"/>
      <c r="G3" s="66"/>
      <c r="H3" s="67"/>
      <c r="I3" s="63"/>
    </row>
    <row r="4" spans="1:9" ht="12.75">
      <c r="A4" s="64"/>
      <c r="B4" s="68"/>
      <c r="C4" s="64"/>
      <c r="D4" s="64"/>
      <c r="E4" s="64"/>
      <c r="F4" s="64"/>
      <c r="G4" s="64"/>
      <c r="H4" s="69"/>
      <c r="I4" s="63"/>
    </row>
    <row r="5" spans="1:9" ht="12.75">
      <c r="A5" s="64"/>
      <c r="B5" s="68"/>
      <c r="C5" s="64"/>
      <c r="D5" s="64"/>
      <c r="E5" s="64"/>
      <c r="F5" s="64"/>
      <c r="G5" s="64"/>
      <c r="H5" s="69"/>
      <c r="I5" s="63"/>
    </row>
    <row r="6" spans="1:9" ht="12.75">
      <c r="A6" s="64"/>
      <c r="B6" s="68"/>
      <c r="C6" s="64"/>
      <c r="D6" s="64"/>
      <c r="E6" s="64"/>
      <c r="F6" s="64"/>
      <c r="G6" s="64"/>
      <c r="H6" s="69"/>
      <c r="I6" s="63"/>
    </row>
    <row r="7" spans="1:9" ht="12.75">
      <c r="A7" s="64"/>
      <c r="B7" s="68"/>
      <c r="C7" s="64"/>
      <c r="D7" s="64"/>
      <c r="E7" s="64"/>
      <c r="F7" s="64"/>
      <c r="G7" s="64"/>
      <c r="H7" s="69"/>
      <c r="I7" s="63"/>
    </row>
    <row r="8" spans="1:9" ht="12.75">
      <c r="A8" s="64"/>
      <c r="B8" s="68"/>
      <c r="C8" s="64"/>
      <c r="D8" s="64"/>
      <c r="E8" s="64"/>
      <c r="F8" s="64"/>
      <c r="G8" s="64"/>
      <c r="H8" s="69"/>
      <c r="I8" s="63"/>
    </row>
    <row r="9" spans="1:9" ht="12.75">
      <c r="A9" s="64"/>
      <c r="B9" s="68"/>
      <c r="C9" s="64"/>
      <c r="D9" s="64"/>
      <c r="E9" s="64"/>
      <c r="F9" s="64"/>
      <c r="G9" s="64"/>
      <c r="H9" s="69"/>
      <c r="I9" s="63"/>
    </row>
    <row r="10" spans="1:9" ht="27.75">
      <c r="A10" s="64"/>
      <c r="B10" s="106" t="s">
        <v>67</v>
      </c>
      <c r="C10" s="107"/>
      <c r="D10" s="107"/>
      <c r="E10" s="107"/>
      <c r="F10" s="107"/>
      <c r="G10" s="107"/>
      <c r="H10" s="108"/>
      <c r="I10" s="63"/>
    </row>
    <row r="11" spans="1:9" ht="12.75">
      <c r="A11" s="64"/>
      <c r="B11" s="68"/>
      <c r="C11" s="64"/>
      <c r="D11" s="64"/>
      <c r="E11" s="64"/>
      <c r="F11" s="64"/>
      <c r="G11" s="64"/>
      <c r="H11" s="69"/>
      <c r="I11" s="63"/>
    </row>
    <row r="12" spans="1:9" ht="12.75">
      <c r="A12" s="64"/>
      <c r="B12" s="68"/>
      <c r="C12" s="64"/>
      <c r="D12" s="64"/>
      <c r="E12" s="64"/>
      <c r="F12" s="64"/>
      <c r="G12" s="64"/>
      <c r="H12" s="69"/>
      <c r="I12" s="63"/>
    </row>
    <row r="13" spans="1:9" ht="27.75">
      <c r="A13" s="64"/>
      <c r="B13" s="106" t="s">
        <v>65</v>
      </c>
      <c r="C13" s="107"/>
      <c r="D13" s="107"/>
      <c r="E13" s="107"/>
      <c r="F13" s="107"/>
      <c r="G13" s="107"/>
      <c r="H13" s="108"/>
      <c r="I13" s="63"/>
    </row>
    <row r="14" spans="1:9" ht="12.75">
      <c r="A14" s="64"/>
      <c r="B14" s="68"/>
      <c r="C14" s="64"/>
      <c r="D14" s="64"/>
      <c r="E14" s="64"/>
      <c r="F14" s="64"/>
      <c r="G14" s="64"/>
      <c r="H14" s="69"/>
      <c r="I14" s="63"/>
    </row>
    <row r="15" spans="1:9" ht="12.75">
      <c r="A15" s="64"/>
      <c r="B15" s="68"/>
      <c r="C15" s="64"/>
      <c r="D15" s="64"/>
      <c r="E15" s="64"/>
      <c r="F15" s="64"/>
      <c r="G15" s="64"/>
      <c r="H15" s="69"/>
      <c r="I15" s="63"/>
    </row>
    <row r="16" spans="1:9" ht="12.75">
      <c r="A16" s="64"/>
      <c r="B16" s="68"/>
      <c r="C16" s="64"/>
      <c r="D16" s="64"/>
      <c r="E16" s="64"/>
      <c r="F16" s="64"/>
      <c r="G16" s="64"/>
      <c r="H16" s="69"/>
      <c r="I16" s="63"/>
    </row>
    <row r="17" spans="1:9" ht="12.75">
      <c r="A17" s="64"/>
      <c r="B17" s="68"/>
      <c r="C17" s="64"/>
      <c r="D17" s="64"/>
      <c r="E17" s="64"/>
      <c r="F17" s="64"/>
      <c r="G17" s="64"/>
      <c r="H17" s="69"/>
      <c r="I17" s="63"/>
    </row>
    <row r="18" spans="1:9" ht="12.75">
      <c r="A18" s="64"/>
      <c r="B18" s="68"/>
      <c r="C18" s="64"/>
      <c r="D18" s="64"/>
      <c r="E18" s="64"/>
      <c r="F18" s="64"/>
      <c r="G18" s="64"/>
      <c r="H18" s="69"/>
      <c r="I18" s="63"/>
    </row>
    <row r="19" spans="1:9" ht="12.75">
      <c r="A19" s="70"/>
      <c r="B19" s="68"/>
      <c r="C19" s="63"/>
      <c r="D19" s="63"/>
      <c r="E19" s="63"/>
      <c r="F19" s="63"/>
      <c r="G19" s="63"/>
      <c r="H19" s="71"/>
      <c r="I19" s="72"/>
    </row>
    <row r="20" spans="1:9" ht="12.75">
      <c r="A20" s="64"/>
      <c r="B20" s="73"/>
      <c r="C20" s="63"/>
      <c r="D20" s="63"/>
      <c r="E20" s="63"/>
      <c r="F20" s="63"/>
      <c r="G20" s="63"/>
      <c r="H20" s="69"/>
      <c r="I20" s="63"/>
    </row>
    <row r="21" spans="1:9" ht="12.75">
      <c r="A21" s="64"/>
      <c r="B21" s="68"/>
      <c r="C21" s="64"/>
      <c r="D21" s="64"/>
      <c r="E21" s="64"/>
      <c r="F21" s="64"/>
      <c r="G21" s="64"/>
      <c r="H21" s="69"/>
      <c r="I21" s="63"/>
    </row>
    <row r="22" spans="1:9" ht="12.75">
      <c r="A22" s="64"/>
      <c r="B22" s="68"/>
      <c r="C22" s="64"/>
      <c r="D22" s="64"/>
      <c r="E22" s="64"/>
      <c r="F22" s="64"/>
      <c r="G22" s="64"/>
      <c r="H22" s="69"/>
      <c r="I22" s="63"/>
    </row>
    <row r="23" spans="1:9" ht="12.75">
      <c r="A23" s="64"/>
      <c r="B23" s="68"/>
      <c r="C23" s="74"/>
      <c r="D23" s="74"/>
      <c r="E23" s="74"/>
      <c r="F23" s="74"/>
      <c r="G23" s="75"/>
      <c r="H23" s="69"/>
      <c r="I23" s="63"/>
    </row>
    <row r="24" spans="1:9" ht="12.75">
      <c r="A24" s="64"/>
      <c r="B24" s="68"/>
      <c r="C24" s="64"/>
      <c r="D24" s="64"/>
      <c r="E24" s="64"/>
      <c r="F24" s="64"/>
      <c r="G24" s="64"/>
      <c r="H24" s="69"/>
      <c r="I24" s="63"/>
    </row>
    <row r="25" spans="1:9" ht="12.75">
      <c r="A25" s="64"/>
      <c r="B25" s="68"/>
      <c r="C25" s="64"/>
      <c r="D25" s="64"/>
      <c r="E25" s="64"/>
      <c r="F25" s="64"/>
      <c r="G25" s="64"/>
      <c r="H25" s="69"/>
      <c r="I25" s="63"/>
    </row>
    <row r="26" spans="1:9" ht="12.75">
      <c r="A26" s="64"/>
      <c r="B26" s="68"/>
      <c r="C26" s="64"/>
      <c r="D26" s="64"/>
      <c r="E26" s="64"/>
      <c r="F26" s="64"/>
      <c r="G26" s="64"/>
      <c r="H26" s="69"/>
      <c r="I26" s="63"/>
    </row>
    <row r="27" spans="1:9" ht="12.75">
      <c r="A27" s="64"/>
      <c r="B27" s="68"/>
      <c r="C27" s="64"/>
      <c r="D27" s="64"/>
      <c r="E27" s="64"/>
      <c r="F27" s="64"/>
      <c r="G27" s="64"/>
      <c r="H27" s="69"/>
      <c r="I27" s="63"/>
    </row>
    <row r="28" spans="1:9" ht="12.75">
      <c r="A28" s="64"/>
      <c r="B28" s="68"/>
      <c r="C28" s="64"/>
      <c r="D28" s="64"/>
      <c r="E28" s="64"/>
      <c r="F28" s="64"/>
      <c r="G28" s="64"/>
      <c r="H28" s="69"/>
      <c r="I28" s="63"/>
    </row>
    <row r="29" spans="1:9" ht="27.75">
      <c r="A29" s="64"/>
      <c r="B29" s="106" t="s">
        <v>66</v>
      </c>
      <c r="C29" s="107"/>
      <c r="D29" s="107"/>
      <c r="E29" s="107"/>
      <c r="F29" s="107"/>
      <c r="G29" s="107"/>
      <c r="H29" s="108"/>
      <c r="I29" s="63"/>
    </row>
    <row r="30" spans="1:9" ht="12.75">
      <c r="A30" s="64"/>
      <c r="B30" s="68"/>
      <c r="C30" s="64"/>
      <c r="D30" s="64"/>
      <c r="E30" s="64"/>
      <c r="F30" s="64" t="s">
        <v>14</v>
      </c>
      <c r="G30" s="64"/>
      <c r="H30" s="69"/>
      <c r="I30" s="63"/>
    </row>
    <row r="31" spans="1:9" ht="12.75">
      <c r="A31" s="64"/>
      <c r="B31" s="68"/>
      <c r="C31" s="64"/>
      <c r="D31" s="64"/>
      <c r="E31" s="64"/>
      <c r="F31" s="64"/>
      <c r="G31" s="64"/>
      <c r="H31" s="69"/>
      <c r="I31" s="63"/>
    </row>
    <row r="32" spans="1:9" ht="12.75">
      <c r="A32" s="64"/>
      <c r="B32" s="68"/>
      <c r="C32" s="64"/>
      <c r="D32" s="64"/>
      <c r="E32" s="64"/>
      <c r="F32" s="64"/>
      <c r="G32" s="64"/>
      <c r="H32" s="69"/>
      <c r="I32" s="63"/>
    </row>
    <row r="33" spans="1:9" ht="12.75">
      <c r="A33" s="64"/>
      <c r="B33" s="68"/>
      <c r="C33" s="64"/>
      <c r="D33" s="64"/>
      <c r="E33" s="64"/>
      <c r="F33" s="64"/>
      <c r="G33" s="64"/>
      <c r="H33" s="69"/>
      <c r="I33" s="63"/>
    </row>
    <row r="34" spans="1:9" ht="12.75">
      <c r="A34" s="63"/>
      <c r="B34" s="68"/>
      <c r="C34" s="64"/>
      <c r="D34" s="64"/>
      <c r="E34" s="64"/>
      <c r="F34" s="64"/>
      <c r="G34" s="64"/>
      <c r="H34" s="69"/>
      <c r="I34" s="63"/>
    </row>
    <row r="35" spans="1:9" ht="12.75">
      <c r="A35" s="63"/>
      <c r="B35" s="68"/>
      <c r="C35" s="64"/>
      <c r="D35" s="64"/>
      <c r="E35" s="64"/>
      <c r="F35" s="64"/>
      <c r="G35" s="64"/>
      <c r="H35" s="69"/>
      <c r="I35" s="63"/>
    </row>
    <row r="36" spans="1:9" ht="12.75">
      <c r="A36" s="63"/>
      <c r="B36" s="68"/>
      <c r="C36" s="64"/>
      <c r="D36" s="64"/>
      <c r="E36" s="64"/>
      <c r="F36" s="64"/>
      <c r="G36" s="64"/>
      <c r="H36" s="69"/>
      <c r="I36" s="63"/>
    </row>
    <row r="37" spans="1:9" ht="12.75">
      <c r="A37" s="63"/>
      <c r="B37" s="68"/>
      <c r="C37" s="64"/>
      <c r="D37" s="64"/>
      <c r="E37" s="64"/>
      <c r="F37" s="64"/>
      <c r="G37" s="64"/>
      <c r="H37" s="69"/>
      <c r="I37" s="63"/>
    </row>
    <row r="38" spans="1:9" ht="12.75">
      <c r="A38" s="63"/>
      <c r="B38" s="68"/>
      <c r="C38" s="64"/>
      <c r="D38" s="64"/>
      <c r="E38" s="64"/>
      <c r="F38" s="64"/>
      <c r="G38" s="64"/>
      <c r="H38" s="69"/>
      <c r="I38" s="63"/>
    </row>
    <row r="39" spans="1:9" ht="12.75">
      <c r="A39" s="63"/>
      <c r="B39" s="68"/>
      <c r="C39" s="64"/>
      <c r="D39" s="64"/>
      <c r="E39" s="64"/>
      <c r="F39" s="64"/>
      <c r="G39" s="64"/>
      <c r="H39" s="69"/>
      <c r="I39" s="63"/>
    </row>
    <row r="40" spans="1:9" ht="12.75">
      <c r="A40" s="63"/>
      <c r="B40" s="68"/>
      <c r="C40" s="64"/>
      <c r="D40" s="64"/>
      <c r="E40" s="64"/>
      <c r="F40" s="64"/>
      <c r="G40" s="64"/>
      <c r="H40" s="69"/>
      <c r="I40" s="63"/>
    </row>
    <row r="41" spans="1:9" ht="13.5" thickBot="1">
      <c r="A41" s="63"/>
      <c r="B41" s="76"/>
      <c r="C41" s="77"/>
      <c r="D41" s="77"/>
      <c r="E41" s="77"/>
      <c r="F41" s="77"/>
      <c r="G41" s="77"/>
      <c r="H41" s="78"/>
      <c r="I41" s="63"/>
    </row>
    <row r="42" spans="1:9" ht="13.5" thickTop="1">
      <c r="A42" s="63"/>
      <c r="B42" s="63"/>
      <c r="C42" s="63"/>
      <c r="D42" s="63"/>
      <c r="E42" s="63"/>
      <c r="F42" s="63"/>
      <c r="G42" s="63"/>
      <c r="H42" s="63"/>
      <c r="I42" s="63"/>
    </row>
    <row r="43" spans="1:9" ht="12.75">
      <c r="A43" s="63"/>
      <c r="B43" s="63"/>
      <c r="C43" s="63"/>
      <c r="D43" s="63"/>
      <c r="E43" s="63"/>
      <c r="F43" s="63"/>
      <c r="G43" s="63"/>
      <c r="H43" s="63"/>
      <c r="I43" s="63"/>
    </row>
    <row r="44" spans="1:9" ht="12.75">
      <c r="A44" s="63"/>
      <c r="B44" s="63"/>
      <c r="C44" s="63"/>
      <c r="D44" s="63"/>
      <c r="E44" s="63"/>
      <c r="F44" s="63"/>
      <c r="G44" s="63"/>
      <c r="H44" s="63"/>
      <c r="I44" s="63"/>
    </row>
    <row r="45" spans="1:9" ht="12.75">
      <c r="A45" s="63"/>
      <c r="B45" s="63"/>
      <c r="C45" s="63"/>
      <c r="D45" s="63"/>
      <c r="E45" s="63"/>
      <c r="F45" s="63"/>
      <c r="G45" s="63"/>
      <c r="H45" s="63"/>
      <c r="I45" s="63"/>
    </row>
    <row r="46" spans="1:9" ht="12.75">
      <c r="A46" s="63"/>
      <c r="B46" s="63"/>
      <c r="C46" s="63"/>
      <c r="D46" s="63"/>
      <c r="E46" s="63"/>
      <c r="F46" s="63"/>
      <c r="G46" s="63"/>
      <c r="H46" s="63"/>
      <c r="I46" s="63"/>
    </row>
    <row r="47" spans="1:9" ht="12.75">
      <c r="A47" s="63"/>
      <c r="B47" s="63"/>
      <c r="C47" s="63"/>
      <c r="D47" s="63"/>
      <c r="E47" s="63"/>
      <c r="F47" s="63"/>
      <c r="G47" s="63"/>
      <c r="H47" s="63"/>
      <c r="I47" s="63"/>
    </row>
  </sheetData>
  <sheetProtection/>
  <mergeCells count="3">
    <mergeCell ref="B10:H10"/>
    <mergeCell ref="B13:H13"/>
    <mergeCell ref="B29:H2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6:H29"/>
  <sheetViews>
    <sheetView view="pageBreakPreview" zoomScaleSheetLayoutView="100" zoomScalePageLayoutView="0" workbookViewId="0" topLeftCell="A10">
      <selection activeCell="E20" sqref="E20"/>
    </sheetView>
  </sheetViews>
  <sheetFormatPr defaultColWidth="9.140625" defaultRowHeight="12.75"/>
  <cols>
    <col min="1" max="2" width="18.00390625" style="0" customWidth="1"/>
    <col min="3" max="5" width="13.7109375" style="0" customWidth="1"/>
    <col min="6" max="6" width="15.7109375" style="99" customWidth="1"/>
    <col min="7" max="7" width="14.140625" style="99" customWidth="1"/>
    <col min="8" max="8" width="15.140625" style="0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spans="1:8" ht="12.75">
      <c r="A16" s="95" t="s">
        <v>89</v>
      </c>
      <c r="B16" s="95"/>
      <c r="C16" s="95"/>
      <c r="D16" s="95"/>
      <c r="E16" s="95"/>
      <c r="F16" s="95"/>
      <c r="G16" s="95"/>
      <c r="H16" s="95"/>
    </row>
    <row r="17" spans="2:7" ht="12.75">
      <c r="B17" s="24"/>
      <c r="C17" s="96"/>
      <c r="D17" s="97"/>
      <c r="E17" s="97"/>
      <c r="F17" s="98"/>
      <c r="G17" s="98"/>
    </row>
    <row r="18" spans="1:8" ht="51">
      <c r="A18" s="4" t="s">
        <v>7</v>
      </c>
      <c r="B18" s="5" t="s">
        <v>30</v>
      </c>
      <c r="C18" s="6" t="s">
        <v>32</v>
      </c>
      <c r="D18" s="6" t="s">
        <v>34</v>
      </c>
      <c r="E18" s="6" t="s">
        <v>42</v>
      </c>
      <c r="F18" s="103" t="s">
        <v>95</v>
      </c>
      <c r="G18" s="103" t="s">
        <v>119</v>
      </c>
      <c r="H18" s="6" t="s">
        <v>8</v>
      </c>
    </row>
    <row r="19" spans="1:8" ht="12.75">
      <c r="A19" s="22" t="s">
        <v>1</v>
      </c>
      <c r="B19" s="57">
        <v>0</v>
      </c>
      <c r="C19" s="58">
        <f>'FMG 2014-15'!G23</f>
        <v>0</v>
      </c>
      <c r="D19" s="59">
        <f>'MSIG 2014-15'!F23</f>
        <v>0</v>
      </c>
      <c r="E19" s="59">
        <f>'EPWP Incentive 2014-15'!G23</f>
        <v>0</v>
      </c>
      <c r="F19" s="102">
        <f>SUM('Rural assets management 2014-15'!F23)</f>
        <v>0</v>
      </c>
      <c r="G19" s="102"/>
      <c r="H19" s="60">
        <f>SUM(B19:E19)</f>
        <v>0</v>
      </c>
    </row>
    <row r="20" spans="1:8" ht="12.75">
      <c r="A20" s="22" t="s">
        <v>2</v>
      </c>
      <c r="B20" s="61">
        <f>'Equitable Share 2014-15'!E37</f>
        <v>63398000</v>
      </c>
      <c r="C20" s="59">
        <f>'FMG 2014-15'!C36</f>
        <v>1250000</v>
      </c>
      <c r="D20" s="59">
        <f>'MSIG 2014-15'!C32</f>
        <v>934000</v>
      </c>
      <c r="E20" s="59">
        <f>'EPWP Incentive 2014-15'!C36</f>
        <v>1282000</v>
      </c>
      <c r="F20" s="102">
        <f>SUM('Rural assets management 2014-15'!F24)</f>
        <v>1885000</v>
      </c>
      <c r="G20" s="102">
        <f>'Lega Financial  Assistance'!C33</f>
        <v>1826156</v>
      </c>
      <c r="H20" s="60">
        <f>SUM(B20:G20)</f>
        <v>70575156</v>
      </c>
    </row>
    <row r="21" spans="1:8" ht="12.75">
      <c r="A21" s="22" t="s">
        <v>3</v>
      </c>
      <c r="B21" s="61">
        <v>0</v>
      </c>
      <c r="C21" s="59">
        <f>SUM('FMG 2014-15'!$D$36+'FMG 2014-15'!$E$36+'FMG 2014-15'!$F$36)</f>
        <v>1213307.75</v>
      </c>
      <c r="D21" s="59">
        <f>SUM('MSIG 2014-15'!D32+'MSIG 2014-15'!E32)</f>
        <v>934000</v>
      </c>
      <c r="E21" s="59">
        <f>SUM('EPWP Incentive 2014-15'!D36+'EPWP Incentive 2014-15'!E36+'EPWP Incentive 2014-15'!F36)</f>
        <v>1903440</v>
      </c>
      <c r="F21" s="102">
        <f>SUM('Rural assets management 2014-15'!D33:E33)</f>
        <v>780392.58</v>
      </c>
      <c r="G21" s="102">
        <f>SUM('Lega Financial  Assistance'!E24:E31)</f>
        <v>1826155.74</v>
      </c>
      <c r="H21" s="60">
        <f>SUM(B21:G21)</f>
        <v>6657296.07</v>
      </c>
    </row>
    <row r="22" spans="1:8" ht="13.5" thickBot="1">
      <c r="A22" s="2" t="s">
        <v>64</v>
      </c>
      <c r="B22" s="62">
        <f aca="true" t="shared" si="0" ref="B22:H22">B19+B20-B21</f>
        <v>63398000</v>
      </c>
      <c r="C22" s="62">
        <f t="shared" si="0"/>
        <v>36692.25</v>
      </c>
      <c r="D22" s="62">
        <f t="shared" si="0"/>
        <v>0</v>
      </c>
      <c r="E22" s="62">
        <f t="shared" si="0"/>
        <v>-621440</v>
      </c>
      <c r="F22" s="101">
        <f t="shared" si="0"/>
        <v>1104607.42</v>
      </c>
      <c r="G22" s="101">
        <f t="shared" si="0"/>
        <v>0.2600000000093132</v>
      </c>
      <c r="H22" s="101">
        <f t="shared" si="0"/>
        <v>63917859.93</v>
      </c>
    </row>
    <row r="23" spans="2:7" ht="13.5" thickTop="1">
      <c r="B23" s="3"/>
      <c r="C23" s="3"/>
      <c r="D23" s="3"/>
      <c r="E23" s="3"/>
      <c r="F23" s="100"/>
      <c r="G23" s="100"/>
    </row>
    <row r="24" spans="1:2" ht="12.75">
      <c r="A24" s="1" t="s">
        <v>31</v>
      </c>
      <c r="B24" s="1"/>
    </row>
    <row r="25" spans="1:2" ht="12.75">
      <c r="A25" t="s">
        <v>32</v>
      </c>
      <c r="B25" t="s">
        <v>0</v>
      </c>
    </row>
    <row r="26" spans="1:2" ht="12.75">
      <c r="A26" t="s">
        <v>33</v>
      </c>
      <c r="B26" t="s">
        <v>35</v>
      </c>
    </row>
    <row r="27" spans="1:2" ht="12.75">
      <c r="A27" t="s">
        <v>34</v>
      </c>
      <c r="B27" t="s">
        <v>36</v>
      </c>
    </row>
    <row r="28" spans="1:2" ht="12.75">
      <c r="A28" t="s">
        <v>40</v>
      </c>
      <c r="B28" t="s">
        <v>41</v>
      </c>
    </row>
    <row r="29" spans="1:2" ht="12.75">
      <c r="A29" t="s">
        <v>101</v>
      </c>
      <c r="B29" t="s">
        <v>97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PageLayoutView="0" workbookViewId="0" topLeftCell="A26">
      <selection activeCell="A53" sqref="A53:A56"/>
    </sheetView>
  </sheetViews>
  <sheetFormatPr defaultColWidth="9.140625" defaultRowHeight="12.75"/>
  <cols>
    <col min="1" max="1" width="12.28125" style="7" customWidth="1"/>
    <col min="2" max="3" width="9.140625" style="7" customWidth="1"/>
    <col min="4" max="4" width="16.57421875" style="7" customWidth="1"/>
    <col min="5" max="5" width="14.7109375" style="7" customWidth="1"/>
    <col min="6" max="6" width="9.7109375" style="7" customWidth="1"/>
    <col min="7" max="7" width="10.00390625" style="7" customWidth="1"/>
    <col min="8" max="16384" width="9.140625" style="7" customWidth="1"/>
  </cols>
  <sheetData>
    <row r="1" spans="1:9" ht="12.75">
      <c r="A1" s="109" t="s">
        <v>49</v>
      </c>
      <c r="B1" s="109"/>
      <c r="C1" s="109"/>
      <c r="D1" s="109"/>
      <c r="E1" s="109"/>
      <c r="F1" s="109"/>
      <c r="G1" s="109"/>
      <c r="H1" s="28"/>
      <c r="I1" s="28"/>
    </row>
    <row r="2" spans="1:5" ht="12.75">
      <c r="A2" s="26"/>
      <c r="B2" s="26"/>
      <c r="C2" s="26"/>
      <c r="D2" s="26"/>
      <c r="E2" s="26"/>
    </row>
    <row r="3" spans="1:5" ht="12.75">
      <c r="A3" s="26"/>
      <c r="B3" s="26"/>
      <c r="C3" s="26"/>
      <c r="D3" s="26"/>
      <c r="E3" s="26"/>
    </row>
    <row r="4" spans="1:5" ht="12.75">
      <c r="A4" s="26"/>
      <c r="B4" s="26"/>
      <c r="C4" s="26"/>
      <c r="D4" s="26"/>
      <c r="E4" s="26"/>
    </row>
    <row r="5" spans="1:5" ht="12.75">
      <c r="A5" s="26"/>
      <c r="B5" s="26"/>
      <c r="C5" s="26"/>
      <c r="D5" s="26"/>
      <c r="E5" s="26"/>
    </row>
    <row r="6" spans="1:5" ht="12.75">
      <c r="A6" s="26"/>
      <c r="B6" s="26"/>
      <c r="C6" s="26"/>
      <c r="D6" s="26"/>
      <c r="E6" s="26"/>
    </row>
    <row r="7" spans="1:5" ht="12.75">
      <c r="A7" s="26"/>
      <c r="B7" s="26"/>
      <c r="C7" s="26"/>
      <c r="D7" s="26"/>
      <c r="E7" s="26"/>
    </row>
    <row r="8" spans="1:5" ht="12.75">
      <c r="A8" s="26"/>
      <c r="B8" s="26"/>
      <c r="C8" s="26"/>
      <c r="D8" s="26"/>
      <c r="E8" s="26"/>
    </row>
    <row r="9" spans="1:5" ht="12.75">
      <c r="A9" s="26"/>
      <c r="B9" s="26"/>
      <c r="C9" s="26"/>
      <c r="D9" s="26"/>
      <c r="E9" s="26"/>
    </row>
    <row r="10" spans="1:5" ht="12.75">
      <c r="A10" s="26"/>
      <c r="B10" s="26"/>
      <c r="C10" s="26"/>
      <c r="D10" s="26"/>
      <c r="E10" s="26"/>
    </row>
    <row r="11" spans="1:5" ht="12.75">
      <c r="A11" s="26"/>
      <c r="B11" s="26"/>
      <c r="C11" s="26"/>
      <c r="D11" s="26"/>
      <c r="E11" s="26"/>
    </row>
    <row r="12" spans="1:5" ht="12.75">
      <c r="A12" s="26"/>
      <c r="B12" s="26"/>
      <c r="C12" s="26"/>
      <c r="D12" s="26"/>
      <c r="E12" s="26"/>
    </row>
    <row r="13" spans="1:5" ht="12.75">
      <c r="A13" s="26"/>
      <c r="B13" s="26"/>
      <c r="C13" s="26"/>
      <c r="D13" s="26"/>
      <c r="E13" s="26"/>
    </row>
    <row r="14" spans="1:5" ht="12.75">
      <c r="A14" s="26"/>
      <c r="B14" s="26"/>
      <c r="C14" s="26"/>
      <c r="D14" s="26"/>
      <c r="E14" s="26"/>
    </row>
    <row r="15" spans="1:5" ht="12.75">
      <c r="A15" s="26"/>
      <c r="B15" s="26"/>
      <c r="C15" s="26"/>
      <c r="D15" s="26"/>
      <c r="E15" s="26"/>
    </row>
    <row r="16" ht="12.75"/>
    <row r="17" spans="1:9" ht="12.75">
      <c r="A17" s="109" t="s">
        <v>92</v>
      </c>
      <c r="B17" s="109"/>
      <c r="C17" s="109"/>
      <c r="D17" s="109"/>
      <c r="E17" s="109"/>
      <c r="F17" s="109"/>
      <c r="G17" s="109"/>
      <c r="H17" s="28"/>
      <c r="I17" s="28"/>
    </row>
    <row r="19" spans="1:7" ht="38.25">
      <c r="A19" s="27" t="s">
        <v>15</v>
      </c>
      <c r="B19" s="111" t="s">
        <v>16</v>
      </c>
      <c r="C19" s="111"/>
      <c r="D19" s="29" t="s">
        <v>48</v>
      </c>
      <c r="E19" s="29" t="s">
        <v>43</v>
      </c>
      <c r="F19" s="4" t="s">
        <v>18</v>
      </c>
      <c r="G19" s="5" t="s">
        <v>72</v>
      </c>
    </row>
    <row r="20" spans="1:7" ht="14.25">
      <c r="A20" s="84">
        <v>41828</v>
      </c>
      <c r="B20" s="112" t="s">
        <v>17</v>
      </c>
      <c r="C20" s="112"/>
      <c r="D20" s="32"/>
      <c r="E20" s="25">
        <v>34416000</v>
      </c>
      <c r="F20" s="21" t="s">
        <v>19</v>
      </c>
      <c r="G20" s="23" t="s">
        <v>85</v>
      </c>
    </row>
    <row r="21" spans="1:7" ht="14.25" hidden="1">
      <c r="A21" s="84"/>
      <c r="B21" s="112" t="s">
        <v>17</v>
      </c>
      <c r="C21" s="112"/>
      <c r="D21" s="32"/>
      <c r="E21" s="25"/>
      <c r="F21" s="21"/>
      <c r="G21" s="23"/>
    </row>
    <row r="22" spans="1:7" ht="14.25" hidden="1">
      <c r="A22" s="84"/>
      <c r="B22" s="31" t="s">
        <v>17</v>
      </c>
      <c r="C22" s="31"/>
      <c r="D22" s="32"/>
      <c r="E22" s="25"/>
      <c r="F22" s="21" t="s">
        <v>19</v>
      </c>
      <c r="G22" s="23"/>
    </row>
    <row r="23" spans="1:7" ht="14.25">
      <c r="A23" s="84">
        <v>41971</v>
      </c>
      <c r="B23" s="112" t="s">
        <v>17</v>
      </c>
      <c r="C23" s="112"/>
      <c r="D23" s="32"/>
      <c r="E23" s="25">
        <v>28982000</v>
      </c>
      <c r="F23" s="21" t="s">
        <v>19</v>
      </c>
      <c r="G23" s="23" t="s">
        <v>85</v>
      </c>
    </row>
    <row r="24" spans="1:7" ht="14.25">
      <c r="A24" s="84"/>
      <c r="B24" s="112" t="s">
        <v>17</v>
      </c>
      <c r="C24" s="112"/>
      <c r="D24" s="32">
        <v>1436832</v>
      </c>
      <c r="E24" s="25"/>
      <c r="F24" s="21"/>
      <c r="G24" s="23" t="s">
        <v>73</v>
      </c>
    </row>
    <row r="25" spans="1:7" ht="14.25">
      <c r="A25" s="84"/>
      <c r="B25" s="114" t="s">
        <v>17</v>
      </c>
      <c r="C25" s="114"/>
      <c r="D25" s="32">
        <v>497280</v>
      </c>
      <c r="E25" s="25"/>
      <c r="F25" s="21"/>
      <c r="G25" s="23" t="s">
        <v>74</v>
      </c>
    </row>
    <row r="26" spans="1:7" ht="14.25">
      <c r="A26" s="85"/>
      <c r="B26" s="31" t="s">
        <v>17</v>
      </c>
      <c r="C26" s="31"/>
      <c r="D26" s="33">
        <v>8478641</v>
      </c>
      <c r="E26" s="25"/>
      <c r="F26" s="21"/>
      <c r="G26" s="23" t="s">
        <v>75</v>
      </c>
    </row>
    <row r="27" spans="1:7" ht="14.25">
      <c r="A27" s="85"/>
      <c r="B27" s="31" t="s">
        <v>17</v>
      </c>
      <c r="C27" s="31"/>
      <c r="D27" s="33">
        <v>7211578</v>
      </c>
      <c r="E27" s="25"/>
      <c r="F27" s="21"/>
      <c r="G27" s="23" t="s">
        <v>76</v>
      </c>
    </row>
    <row r="28" spans="1:7" ht="14.25">
      <c r="A28" s="85"/>
      <c r="B28" s="31" t="s">
        <v>17</v>
      </c>
      <c r="C28" s="31"/>
      <c r="D28" s="33">
        <v>10359150</v>
      </c>
      <c r="E28" s="25"/>
      <c r="F28" s="21"/>
      <c r="G28" s="23" t="s">
        <v>77</v>
      </c>
    </row>
    <row r="29" spans="1:7" ht="14.25">
      <c r="A29" s="85"/>
      <c r="B29" s="31" t="s">
        <v>17</v>
      </c>
      <c r="C29" s="31"/>
      <c r="D29" s="33">
        <v>7987516</v>
      </c>
      <c r="E29" s="25"/>
      <c r="F29" s="21"/>
      <c r="G29" s="23" t="s">
        <v>78</v>
      </c>
    </row>
    <row r="30" spans="1:7" ht="14.25">
      <c r="A30" s="85"/>
      <c r="B30" s="31" t="s">
        <v>17</v>
      </c>
      <c r="C30" s="31"/>
      <c r="D30" s="33">
        <v>2253292</v>
      </c>
      <c r="E30" s="25"/>
      <c r="F30" s="21"/>
      <c r="G30" s="23" t="s">
        <v>79</v>
      </c>
    </row>
    <row r="31" spans="1:7" ht="14.25">
      <c r="A31" s="85"/>
      <c r="B31" s="31" t="s">
        <v>17</v>
      </c>
      <c r="C31" s="31"/>
      <c r="D31" s="33">
        <v>2975576</v>
      </c>
      <c r="E31" s="25"/>
      <c r="F31" s="21"/>
      <c r="G31" s="23" t="s">
        <v>80</v>
      </c>
    </row>
    <row r="32" spans="1:7" ht="14.25">
      <c r="A32" s="85"/>
      <c r="B32" s="31" t="s">
        <v>17</v>
      </c>
      <c r="C32" s="31"/>
      <c r="D32" s="33">
        <v>15925705</v>
      </c>
      <c r="E32" s="25"/>
      <c r="F32" s="21"/>
      <c r="G32" s="23" t="s">
        <v>86</v>
      </c>
    </row>
    <row r="33" spans="1:7" ht="14.25">
      <c r="A33" s="85"/>
      <c r="B33" s="31" t="s">
        <v>17</v>
      </c>
      <c r="C33" s="31"/>
      <c r="D33" s="33">
        <v>22546218</v>
      </c>
      <c r="E33" s="25"/>
      <c r="F33" s="21"/>
      <c r="G33" s="23" t="s">
        <v>82</v>
      </c>
    </row>
    <row r="34" spans="1:7" ht="14.25">
      <c r="A34" s="85"/>
      <c r="B34" s="31" t="s">
        <v>17</v>
      </c>
      <c r="C34" s="31"/>
      <c r="D34" s="33">
        <v>2946073</v>
      </c>
      <c r="E34" s="25"/>
      <c r="F34" s="21"/>
      <c r="G34" s="23" t="s">
        <v>81</v>
      </c>
    </row>
    <row r="35" spans="1:7" ht="14.25">
      <c r="A35" s="85"/>
      <c r="B35" s="31" t="s">
        <v>17</v>
      </c>
      <c r="C35" s="31"/>
      <c r="D35" s="33">
        <v>4328139</v>
      </c>
      <c r="E35" s="25"/>
      <c r="F35" s="21"/>
      <c r="G35" s="23" t="s">
        <v>83</v>
      </c>
    </row>
    <row r="36" spans="1:7" ht="14.25" hidden="1">
      <c r="A36" s="9"/>
      <c r="B36" s="113" t="s">
        <v>17</v>
      </c>
      <c r="C36" s="113"/>
      <c r="D36" s="32"/>
      <c r="E36" s="25"/>
      <c r="F36" s="21" t="s">
        <v>19</v>
      </c>
      <c r="G36" s="23"/>
    </row>
    <row r="37" spans="3:6" ht="15" thickBot="1">
      <c r="C37" s="20" t="s">
        <v>24</v>
      </c>
      <c r="D37" s="10">
        <f>SUM(D24:D35)</f>
        <v>86946000</v>
      </c>
      <c r="E37" s="10">
        <f>SUM(E20:E36)</f>
        <v>63398000</v>
      </c>
      <c r="F37" s="11" t="s">
        <v>20</v>
      </c>
    </row>
    <row r="38" spans="5:6" ht="15" thickTop="1">
      <c r="E38" s="16" t="s">
        <v>4</v>
      </c>
      <c r="F38" s="11"/>
    </row>
    <row r="39" spans="1:6" ht="26.25" customHeight="1">
      <c r="A39" s="110" t="s">
        <v>93</v>
      </c>
      <c r="B39" s="110"/>
      <c r="C39" s="110"/>
      <c r="D39" s="12">
        <v>86946000</v>
      </c>
      <c r="E39" s="19" t="s">
        <v>25</v>
      </c>
      <c r="F39" s="19"/>
    </row>
    <row r="41" spans="1:6" ht="13.5" thickBot="1">
      <c r="A41" s="8" t="s">
        <v>22</v>
      </c>
      <c r="C41" s="20" t="s">
        <v>84</v>
      </c>
      <c r="D41" s="30">
        <f>D39-E37</f>
        <v>23548000</v>
      </c>
      <c r="E41" s="13" t="s">
        <v>23</v>
      </c>
      <c r="F41" s="13"/>
    </row>
    <row r="42" ht="13.5" thickTop="1">
      <c r="E42" s="18" t="s">
        <v>4</v>
      </c>
    </row>
    <row r="45" ht="12.75">
      <c r="A45" s="14" t="s">
        <v>5</v>
      </c>
    </row>
    <row r="46" spans="1:2" ht="14.25">
      <c r="A46" s="15" t="s">
        <v>19</v>
      </c>
      <c r="B46" s="7" t="s">
        <v>21</v>
      </c>
    </row>
    <row r="47" spans="1:2" ht="14.25">
      <c r="A47" s="15" t="s">
        <v>20</v>
      </c>
      <c r="B47" s="7" t="s">
        <v>108</v>
      </c>
    </row>
    <row r="48" spans="1:2" ht="12.75">
      <c r="A48" s="17" t="s">
        <v>4</v>
      </c>
      <c r="B48" s="7" t="s">
        <v>6</v>
      </c>
    </row>
    <row r="49" spans="1:7" ht="12.75">
      <c r="A49" s="34"/>
      <c r="B49" s="34"/>
      <c r="C49" s="34"/>
      <c r="D49" s="34"/>
      <c r="E49" s="35"/>
      <c r="F49" s="35"/>
      <c r="G49" s="34"/>
    </row>
    <row r="50" spans="1:6" ht="12.75">
      <c r="A50" s="42" t="s">
        <v>57</v>
      </c>
      <c r="C50" s="42" t="s">
        <v>59</v>
      </c>
      <c r="E50" s="42" t="s">
        <v>63</v>
      </c>
      <c r="F50" s="34"/>
    </row>
    <row r="51" ht="12.75">
      <c r="F51" s="34"/>
    </row>
    <row r="52" spans="1:6" ht="12.75">
      <c r="A52" s="7" t="s">
        <v>52</v>
      </c>
      <c r="C52" s="7" t="s">
        <v>53</v>
      </c>
      <c r="D52" s="34"/>
      <c r="E52" s="36" t="s">
        <v>54</v>
      </c>
      <c r="F52" s="34"/>
    </row>
    <row r="53" spans="1:6" ht="12.75">
      <c r="A53" s="7" t="s">
        <v>127</v>
      </c>
      <c r="C53" s="7" t="s">
        <v>68</v>
      </c>
      <c r="D53" s="34"/>
      <c r="E53" s="52" t="s">
        <v>55</v>
      </c>
      <c r="F53" s="34"/>
    </row>
    <row r="54" spans="1:6" ht="12.75">
      <c r="A54" s="42" t="s">
        <v>128</v>
      </c>
      <c r="C54" s="7" t="s">
        <v>71</v>
      </c>
      <c r="D54" s="34"/>
      <c r="E54" s="36" t="s">
        <v>56</v>
      </c>
      <c r="F54" s="34"/>
    </row>
    <row r="55" spans="1:6" ht="12.75">
      <c r="A55" s="34"/>
      <c r="B55" s="34"/>
      <c r="C55" s="34"/>
      <c r="D55" s="34"/>
      <c r="E55" s="35"/>
      <c r="F55" s="38"/>
    </row>
    <row r="56" spans="1:5" ht="12.75">
      <c r="A56" s="7" t="s">
        <v>121</v>
      </c>
      <c r="B56" s="34"/>
      <c r="C56" s="7" t="s">
        <v>121</v>
      </c>
      <c r="D56" s="34"/>
      <c r="E56" s="52" t="s">
        <v>122</v>
      </c>
    </row>
  </sheetData>
  <sheetProtection/>
  <mergeCells count="10">
    <mergeCell ref="A1:G1"/>
    <mergeCell ref="A39:C39"/>
    <mergeCell ref="B19:C19"/>
    <mergeCell ref="B20:C20"/>
    <mergeCell ref="B36:C36"/>
    <mergeCell ref="B24:C24"/>
    <mergeCell ref="B25:C25"/>
    <mergeCell ref="A17:G17"/>
    <mergeCell ref="B21:C21"/>
    <mergeCell ref="B23:C2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I44"/>
  <sheetViews>
    <sheetView view="pageBreakPreview" zoomScale="60" zoomScalePageLayoutView="0" workbookViewId="0" topLeftCell="A1">
      <selection activeCell="A41" sqref="A41:A44"/>
    </sheetView>
  </sheetViews>
  <sheetFormatPr defaultColWidth="9.140625" defaultRowHeight="12.75"/>
  <cols>
    <col min="1" max="1" width="13.8515625" style="7" customWidth="1"/>
    <col min="2" max="2" width="45.00390625" style="7" customWidth="1"/>
    <col min="3" max="3" width="16.421875" style="7" customWidth="1"/>
    <col min="4" max="4" width="14.00390625" style="7" customWidth="1"/>
    <col min="5" max="6" width="14.00390625" style="7" bestFit="1" customWidth="1"/>
    <col min="7" max="7" width="17.28125" style="7" customWidth="1"/>
    <col min="8" max="8" width="10.57421875" style="7" customWidth="1"/>
    <col min="9" max="16384" width="9.140625" style="7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spans="1:8" ht="15.75">
      <c r="A15" s="116" t="s">
        <v>26</v>
      </c>
      <c r="B15" s="116"/>
      <c r="C15" s="116"/>
      <c r="D15" s="116"/>
      <c r="E15" s="116"/>
      <c r="F15" s="116"/>
      <c r="G15" s="116"/>
      <c r="H15" s="39"/>
    </row>
    <row r="16" spans="1:8" ht="12.75">
      <c r="A16" s="40"/>
      <c r="B16" s="40"/>
      <c r="C16" s="40"/>
      <c r="D16" s="40"/>
      <c r="E16" s="40"/>
      <c r="F16" s="40"/>
      <c r="G16" s="40"/>
      <c r="H16" s="39"/>
    </row>
    <row r="17" spans="1:8" s="42" customFormat="1" ht="12.75">
      <c r="A17" s="41" t="s">
        <v>9</v>
      </c>
      <c r="B17" s="49" t="s">
        <v>38</v>
      </c>
      <c r="C17" s="43"/>
      <c r="D17" s="39"/>
      <c r="E17" s="39"/>
      <c r="F17" s="39"/>
      <c r="G17" s="39"/>
      <c r="H17" s="39"/>
    </row>
    <row r="18" spans="1:8" s="42" customFormat="1" ht="12.75">
      <c r="A18" s="41" t="s">
        <v>10</v>
      </c>
      <c r="B18" s="53" t="s">
        <v>27</v>
      </c>
      <c r="C18" s="54"/>
      <c r="D18" s="43"/>
      <c r="E18" s="43"/>
      <c r="F18" s="43"/>
      <c r="G18" s="43"/>
      <c r="H18" s="39"/>
    </row>
    <row r="19" spans="1:8" s="42" customFormat="1" ht="12.75">
      <c r="A19" s="41" t="s">
        <v>39</v>
      </c>
      <c r="B19" s="55" t="s">
        <v>90</v>
      </c>
      <c r="C19" s="56"/>
      <c r="D19" s="44"/>
      <c r="E19" s="44"/>
      <c r="F19" s="44"/>
      <c r="G19" s="44"/>
      <c r="H19" s="39"/>
    </row>
    <row r="20" spans="1:8" ht="12.75">
      <c r="A20" s="42"/>
      <c r="B20" s="42"/>
      <c r="C20" s="42"/>
      <c r="D20" s="42"/>
      <c r="E20" s="42"/>
      <c r="F20" s="42"/>
      <c r="G20" s="42"/>
      <c r="H20" s="42"/>
    </row>
    <row r="21" spans="1:8" ht="12.75" customHeight="1">
      <c r="A21" s="115" t="s">
        <v>12</v>
      </c>
      <c r="B21" s="117" t="s">
        <v>16</v>
      </c>
      <c r="C21" s="117" t="s">
        <v>43</v>
      </c>
      <c r="D21" s="119" t="s">
        <v>28</v>
      </c>
      <c r="E21" s="119"/>
      <c r="F21" s="119"/>
      <c r="G21" s="115" t="s">
        <v>29</v>
      </c>
      <c r="H21" s="115" t="s">
        <v>13</v>
      </c>
    </row>
    <row r="22" spans="1:8" ht="12.75">
      <c r="A22" s="115"/>
      <c r="B22" s="118"/>
      <c r="C22" s="118"/>
      <c r="D22" s="45" t="s">
        <v>44</v>
      </c>
      <c r="E22" s="45" t="s">
        <v>11</v>
      </c>
      <c r="F22" s="45" t="s">
        <v>45</v>
      </c>
      <c r="G22" s="115"/>
      <c r="H22" s="115"/>
    </row>
    <row r="23" spans="1:9" ht="12.75">
      <c r="A23" s="83">
        <v>41821</v>
      </c>
      <c r="B23" s="46" t="s">
        <v>37</v>
      </c>
      <c r="C23" s="47"/>
      <c r="D23" s="48"/>
      <c r="E23" s="48"/>
      <c r="F23" s="48"/>
      <c r="G23" s="48">
        <v>0</v>
      </c>
      <c r="H23" s="45"/>
      <c r="I23" s="13" t="s">
        <v>14</v>
      </c>
    </row>
    <row r="24" spans="1:9" ht="12.75">
      <c r="A24" s="83">
        <v>41836</v>
      </c>
      <c r="B24" s="49" t="s">
        <v>70</v>
      </c>
      <c r="C24" s="50">
        <v>1250000</v>
      </c>
      <c r="D24" s="50"/>
      <c r="E24" s="50"/>
      <c r="F24" s="50"/>
      <c r="G24" s="47">
        <f>SUM(G23+C24-D24-E24-F24)</f>
        <v>1250000</v>
      </c>
      <c r="H24" s="49"/>
      <c r="I24" s="13"/>
    </row>
    <row r="25" spans="1:9" ht="12.75">
      <c r="A25" s="83">
        <v>41852</v>
      </c>
      <c r="B25" s="7" t="s">
        <v>98</v>
      </c>
      <c r="C25" s="50"/>
      <c r="D25" s="87">
        <v>0</v>
      </c>
      <c r="E25" s="50">
        <v>318935.52</v>
      </c>
      <c r="F25" s="50"/>
      <c r="G25" s="47">
        <f aca="true" t="shared" si="0" ref="G25:G35">SUM(G24+C25-D25-E25-F25)</f>
        <v>931064.48</v>
      </c>
      <c r="H25" s="49"/>
      <c r="I25" s="13"/>
    </row>
    <row r="26" spans="1:8" ht="12.75">
      <c r="A26" s="88">
        <v>41900</v>
      </c>
      <c r="B26" s="105" t="s">
        <v>98</v>
      </c>
      <c r="C26" s="50"/>
      <c r="D26" s="50">
        <v>0</v>
      </c>
      <c r="E26" s="50">
        <v>326567.74</v>
      </c>
      <c r="F26" s="50"/>
      <c r="G26" s="47">
        <f t="shared" si="0"/>
        <v>604496.74</v>
      </c>
      <c r="H26" s="49"/>
    </row>
    <row r="27" spans="1:8" ht="12.75">
      <c r="A27" s="88">
        <v>41928</v>
      </c>
      <c r="B27" s="49" t="s">
        <v>98</v>
      </c>
      <c r="C27" s="50"/>
      <c r="D27" s="50">
        <v>0</v>
      </c>
      <c r="E27" s="50">
        <v>81686.13</v>
      </c>
      <c r="F27" s="50"/>
      <c r="G27" s="47">
        <f t="shared" si="0"/>
        <v>522810.61</v>
      </c>
      <c r="H27" s="49"/>
    </row>
    <row r="28" spans="1:8" ht="12.75">
      <c r="A28" s="88">
        <v>41935</v>
      </c>
      <c r="B28" s="49" t="s">
        <v>102</v>
      </c>
      <c r="C28" s="50"/>
      <c r="D28" s="50">
        <v>50000</v>
      </c>
      <c r="E28" s="50">
        <v>0</v>
      </c>
      <c r="F28" s="50"/>
      <c r="G28" s="47">
        <f t="shared" si="0"/>
        <v>472810.61</v>
      </c>
      <c r="H28" s="49"/>
    </row>
    <row r="29" spans="1:8" ht="12.75">
      <c r="A29" s="88">
        <v>41941</v>
      </c>
      <c r="B29" s="49" t="s">
        <v>125</v>
      </c>
      <c r="C29" s="50"/>
      <c r="D29" s="50"/>
      <c r="E29" s="50">
        <v>90000</v>
      </c>
      <c r="F29" s="50"/>
      <c r="G29" s="47">
        <f t="shared" si="0"/>
        <v>382810.61</v>
      </c>
      <c r="H29" s="49"/>
    </row>
    <row r="30" spans="1:8" ht="12.75">
      <c r="A30" s="88">
        <v>41956</v>
      </c>
      <c r="B30" s="49" t="s">
        <v>98</v>
      </c>
      <c r="C30" s="50"/>
      <c r="D30" s="50"/>
      <c r="E30" s="50">
        <v>68552.76</v>
      </c>
      <c r="F30" s="50"/>
      <c r="G30" s="47">
        <f t="shared" si="0"/>
        <v>314257.85</v>
      </c>
      <c r="H30" s="49"/>
    </row>
    <row r="31" spans="1:8" ht="12.75">
      <c r="A31" s="88">
        <v>41966</v>
      </c>
      <c r="B31" s="49" t="s">
        <v>111</v>
      </c>
      <c r="C31" s="50"/>
      <c r="D31" s="50">
        <v>50000</v>
      </c>
      <c r="E31" s="50"/>
      <c r="F31" s="50"/>
      <c r="G31" s="47">
        <f t="shared" si="0"/>
        <v>264257.85</v>
      </c>
      <c r="H31" s="49"/>
    </row>
    <row r="32" spans="1:8" ht="12.75">
      <c r="A32" s="88">
        <v>41977</v>
      </c>
      <c r="B32" s="49" t="s">
        <v>112</v>
      </c>
      <c r="C32" s="50"/>
      <c r="D32" s="50"/>
      <c r="E32" s="50">
        <v>77565.6</v>
      </c>
      <c r="F32" s="50"/>
      <c r="G32" s="47">
        <f t="shared" si="0"/>
        <v>186692.24999999997</v>
      </c>
      <c r="H32" s="49"/>
    </row>
    <row r="33" spans="1:8" ht="12.75">
      <c r="A33" s="80">
        <v>41990</v>
      </c>
      <c r="B33" s="49" t="s">
        <v>113</v>
      </c>
      <c r="C33" s="50"/>
      <c r="D33" s="50">
        <v>50000</v>
      </c>
      <c r="E33" s="50"/>
      <c r="F33" s="50"/>
      <c r="G33" s="47">
        <f t="shared" si="0"/>
        <v>136692.24999999997</v>
      </c>
      <c r="H33" s="49"/>
    </row>
    <row r="34" spans="1:8" ht="12.75">
      <c r="A34" s="80">
        <v>42027</v>
      </c>
      <c r="B34" s="49" t="s">
        <v>124</v>
      </c>
      <c r="C34" s="50"/>
      <c r="D34" s="50">
        <v>50000</v>
      </c>
      <c r="E34" s="50"/>
      <c r="F34" s="50"/>
      <c r="G34" s="47">
        <f t="shared" si="0"/>
        <v>86692.24999999997</v>
      </c>
      <c r="H34" s="49"/>
    </row>
    <row r="35" spans="1:8" ht="12.75">
      <c r="A35" s="80">
        <v>42058</v>
      </c>
      <c r="B35" s="49" t="s">
        <v>126</v>
      </c>
      <c r="C35" s="50"/>
      <c r="D35" s="50">
        <v>50000</v>
      </c>
      <c r="E35" s="50"/>
      <c r="F35" s="50"/>
      <c r="G35" s="47">
        <f t="shared" si="0"/>
        <v>36692.24999999997</v>
      </c>
      <c r="H35" s="49"/>
    </row>
    <row r="36" spans="1:8" ht="12.75">
      <c r="A36" s="39"/>
      <c r="B36" s="39"/>
      <c r="C36" s="50">
        <f>SUM(C24:C35)</f>
        <v>1250000</v>
      </c>
      <c r="D36" s="50">
        <f>SUM(D24:D35)</f>
        <v>250000</v>
      </c>
      <c r="E36" s="50">
        <f>SUM(E24:E35)</f>
        <v>963307.75</v>
      </c>
      <c r="F36" s="50">
        <f>SUM(F24:F35)</f>
        <v>0</v>
      </c>
      <c r="G36" s="51"/>
      <c r="H36" s="39"/>
    </row>
    <row r="38" spans="1:6" ht="12.75">
      <c r="A38" s="42" t="s">
        <v>57</v>
      </c>
      <c r="C38" s="42" t="s">
        <v>59</v>
      </c>
      <c r="E38" s="42" t="s">
        <v>63</v>
      </c>
      <c r="F38" s="34"/>
    </row>
    <row r="39" ht="12.75">
      <c r="F39" s="34"/>
    </row>
    <row r="40" spans="1:6" ht="12.75">
      <c r="A40" s="7" t="s">
        <v>52</v>
      </c>
      <c r="C40" s="7" t="s">
        <v>53</v>
      </c>
      <c r="D40" s="34"/>
      <c r="E40" s="36" t="s">
        <v>54</v>
      </c>
      <c r="F40" s="34"/>
    </row>
    <row r="41" spans="1:6" ht="12.75">
      <c r="A41" s="7" t="s">
        <v>127</v>
      </c>
      <c r="C41" s="7" t="s">
        <v>68</v>
      </c>
      <c r="D41" s="34"/>
      <c r="E41" s="52" t="s">
        <v>55</v>
      </c>
      <c r="F41" s="34"/>
    </row>
    <row r="42" spans="1:6" ht="12.75">
      <c r="A42" s="42" t="s">
        <v>128</v>
      </c>
      <c r="C42" s="7" t="s">
        <v>71</v>
      </c>
      <c r="D42" s="34"/>
      <c r="E42" s="36" t="s">
        <v>56</v>
      </c>
      <c r="F42" s="34"/>
    </row>
    <row r="43" spans="1:6" ht="12.75">
      <c r="A43" s="34"/>
      <c r="B43" s="34"/>
      <c r="C43" s="34"/>
      <c r="D43" s="34"/>
      <c r="E43" s="35"/>
      <c r="F43" s="38"/>
    </row>
    <row r="44" spans="1:5" ht="12.75">
      <c r="A44" s="7" t="s">
        <v>121</v>
      </c>
      <c r="B44" s="34"/>
      <c r="C44" s="7" t="s">
        <v>121</v>
      </c>
      <c r="D44" s="34"/>
      <c r="E44" s="52" t="s">
        <v>122</v>
      </c>
    </row>
  </sheetData>
  <sheetProtection/>
  <mergeCells count="7">
    <mergeCell ref="H21:H22"/>
    <mergeCell ref="A15:G15"/>
    <mergeCell ref="A21:A22"/>
    <mergeCell ref="B21:B22"/>
    <mergeCell ref="D21:F21"/>
    <mergeCell ref="G21:G22"/>
    <mergeCell ref="C21:C2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5:H41"/>
  <sheetViews>
    <sheetView view="pageBreakPreview" zoomScale="60" zoomScalePageLayoutView="0" workbookViewId="0" topLeftCell="A7">
      <selection activeCell="A38" sqref="A38:A41"/>
    </sheetView>
  </sheetViews>
  <sheetFormatPr defaultColWidth="9.140625" defaultRowHeight="12.75"/>
  <cols>
    <col min="1" max="1" width="13.8515625" style="7" customWidth="1"/>
    <col min="2" max="2" width="36.7109375" style="7" customWidth="1"/>
    <col min="3" max="3" width="16.421875" style="7" customWidth="1"/>
    <col min="4" max="4" width="14.00390625" style="7" customWidth="1"/>
    <col min="5" max="5" width="14.00390625" style="7" bestFit="1" customWidth="1"/>
    <col min="6" max="7" width="15.00390625" style="7" customWidth="1"/>
    <col min="8" max="16384" width="9.140625" style="7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spans="1:7" ht="15.75">
      <c r="A15" s="116" t="s">
        <v>47</v>
      </c>
      <c r="B15" s="116"/>
      <c r="C15" s="116"/>
      <c r="D15" s="116"/>
      <c r="E15" s="116"/>
      <c r="F15" s="116"/>
      <c r="G15" s="39"/>
    </row>
    <row r="16" spans="1:7" ht="12.75">
      <c r="A16" s="40"/>
      <c r="B16" s="40"/>
      <c r="C16" s="40"/>
      <c r="D16" s="40"/>
      <c r="E16" s="40"/>
      <c r="F16" s="40"/>
      <c r="G16" s="39"/>
    </row>
    <row r="17" spans="1:7" s="42" customFormat="1" ht="12.75">
      <c r="A17" s="41" t="s">
        <v>9</v>
      </c>
      <c r="B17" s="49" t="s">
        <v>38</v>
      </c>
      <c r="C17" s="43"/>
      <c r="D17" s="39"/>
      <c r="E17" s="39"/>
      <c r="F17" s="39"/>
      <c r="G17" s="39"/>
    </row>
    <row r="18" spans="1:7" s="42" customFormat="1" ht="12.75">
      <c r="A18" s="41" t="s">
        <v>10</v>
      </c>
      <c r="B18" s="53" t="s">
        <v>36</v>
      </c>
      <c r="C18" s="54"/>
      <c r="D18" s="43"/>
      <c r="E18" s="43"/>
      <c r="F18" s="43"/>
      <c r="G18" s="39"/>
    </row>
    <row r="19" spans="1:7" s="42" customFormat="1" ht="12.75">
      <c r="A19" s="41" t="s">
        <v>39</v>
      </c>
      <c r="B19" s="55" t="s">
        <v>91</v>
      </c>
      <c r="C19" s="56"/>
      <c r="D19" s="44"/>
      <c r="E19" s="44"/>
      <c r="F19" s="44"/>
      <c r="G19" s="39"/>
    </row>
    <row r="20" spans="1:7" ht="12.75">
      <c r="A20" s="42"/>
      <c r="B20" s="42"/>
      <c r="C20" s="42"/>
      <c r="D20" s="42"/>
      <c r="E20" s="42"/>
      <c r="F20" s="42"/>
      <c r="G20" s="42"/>
    </row>
    <row r="21" spans="1:7" ht="12.75" customHeight="1">
      <c r="A21" s="115" t="s">
        <v>12</v>
      </c>
      <c r="B21" s="117" t="s">
        <v>16</v>
      </c>
      <c r="C21" s="117" t="s">
        <v>43</v>
      </c>
      <c r="D21" s="120" t="s">
        <v>60</v>
      </c>
      <c r="E21" s="121"/>
      <c r="F21" s="115" t="s">
        <v>51</v>
      </c>
      <c r="G21" s="115" t="s">
        <v>13</v>
      </c>
    </row>
    <row r="22" spans="1:7" ht="12.75">
      <c r="A22" s="115"/>
      <c r="B22" s="118"/>
      <c r="C22" s="118"/>
      <c r="D22" s="45" t="s">
        <v>50</v>
      </c>
      <c r="E22" s="45" t="s">
        <v>11</v>
      </c>
      <c r="F22" s="115"/>
      <c r="G22" s="115"/>
    </row>
    <row r="23" spans="1:8" ht="12.75">
      <c r="A23" s="83">
        <v>41821</v>
      </c>
      <c r="B23" s="46" t="s">
        <v>37</v>
      </c>
      <c r="C23" s="47"/>
      <c r="D23" s="48"/>
      <c r="E23" s="48"/>
      <c r="F23" s="89">
        <v>0</v>
      </c>
      <c r="G23" s="45"/>
      <c r="H23" s="13" t="s">
        <v>14</v>
      </c>
    </row>
    <row r="24" spans="1:8" ht="12.75">
      <c r="A24" s="83">
        <v>41869</v>
      </c>
      <c r="B24" s="49" t="s">
        <v>70</v>
      </c>
      <c r="C24" s="50">
        <v>934000</v>
      </c>
      <c r="D24" s="50"/>
      <c r="E24" s="50"/>
      <c r="F24" s="50">
        <f>SUM(F23+C24-D24-E24)</f>
        <v>934000</v>
      </c>
      <c r="G24" s="49"/>
      <c r="H24" s="13"/>
    </row>
    <row r="25" spans="1:8" ht="27" customHeight="1">
      <c r="A25" s="79">
        <v>41892</v>
      </c>
      <c r="B25" s="104" t="s">
        <v>100</v>
      </c>
      <c r="C25" s="50"/>
      <c r="D25" s="50">
        <v>489250</v>
      </c>
      <c r="E25" s="50"/>
      <c r="F25" s="50">
        <f aca="true" t="shared" si="0" ref="F25:F31">SUM(F24+C25-D25-E25)</f>
        <v>444750</v>
      </c>
      <c r="G25" s="49"/>
      <c r="H25" s="13" t="s">
        <v>14</v>
      </c>
    </row>
    <row r="26" spans="1:7" ht="25.5">
      <c r="A26" s="83">
        <v>41990</v>
      </c>
      <c r="B26" s="104" t="s">
        <v>114</v>
      </c>
      <c r="C26" s="50"/>
      <c r="D26" s="50">
        <v>444750</v>
      </c>
      <c r="E26" s="50"/>
      <c r="F26" s="50">
        <f t="shared" si="0"/>
        <v>0</v>
      </c>
      <c r="G26" s="49"/>
    </row>
    <row r="27" spans="1:7" ht="12.75">
      <c r="A27" s="79"/>
      <c r="B27" s="49"/>
      <c r="C27" s="50"/>
      <c r="D27" s="50"/>
      <c r="E27" s="50"/>
      <c r="F27" s="50">
        <f t="shared" si="0"/>
        <v>0</v>
      </c>
      <c r="G27" s="49"/>
    </row>
    <row r="28" spans="1:7" ht="12.75">
      <c r="A28" s="79"/>
      <c r="B28" s="49"/>
      <c r="C28" s="50"/>
      <c r="D28" s="50"/>
      <c r="E28" s="50"/>
      <c r="F28" s="50">
        <f t="shared" si="0"/>
        <v>0</v>
      </c>
      <c r="G28" s="49"/>
    </row>
    <row r="29" spans="1:7" ht="12.75">
      <c r="A29" s="80"/>
      <c r="B29" s="49"/>
      <c r="C29" s="50"/>
      <c r="D29" s="50"/>
      <c r="E29" s="50"/>
      <c r="F29" s="50">
        <f t="shared" si="0"/>
        <v>0</v>
      </c>
      <c r="G29" s="49"/>
    </row>
    <row r="30" spans="1:7" ht="12.75">
      <c r="A30" s="80"/>
      <c r="B30" s="49"/>
      <c r="C30" s="50"/>
      <c r="D30" s="50"/>
      <c r="E30" s="50"/>
      <c r="F30" s="50">
        <f t="shared" si="0"/>
        <v>0</v>
      </c>
      <c r="G30" s="49"/>
    </row>
    <row r="31" spans="1:7" ht="12.75">
      <c r="A31" s="82"/>
      <c r="B31" s="49"/>
      <c r="C31" s="50"/>
      <c r="D31" s="50"/>
      <c r="E31" s="50"/>
      <c r="F31" s="50">
        <f t="shared" si="0"/>
        <v>0</v>
      </c>
      <c r="G31" s="49"/>
    </row>
    <row r="32" spans="1:7" ht="12.75">
      <c r="A32" s="39"/>
      <c r="B32" s="39"/>
      <c r="C32" s="50">
        <f>SUM(C24:C31)</f>
        <v>934000</v>
      </c>
      <c r="D32" s="50">
        <f>SUM(D24:D31)</f>
        <v>934000</v>
      </c>
      <c r="E32" s="50">
        <f>SUM(E24:E31)</f>
        <v>0</v>
      </c>
      <c r="F32" s="51"/>
      <c r="G32" s="39"/>
    </row>
    <row r="35" spans="1:6" ht="12.75">
      <c r="A35" s="42" t="s">
        <v>57</v>
      </c>
      <c r="C35" s="42" t="s">
        <v>59</v>
      </c>
      <c r="E35" s="42" t="s">
        <v>63</v>
      </c>
      <c r="F35" s="34"/>
    </row>
    <row r="36" ht="12.75">
      <c r="F36" s="34"/>
    </row>
    <row r="37" spans="1:6" ht="12.75">
      <c r="A37" s="7" t="s">
        <v>52</v>
      </c>
      <c r="C37" s="7" t="s">
        <v>53</v>
      </c>
      <c r="D37" s="34"/>
      <c r="E37" s="36" t="s">
        <v>54</v>
      </c>
      <c r="F37" s="34"/>
    </row>
    <row r="38" spans="1:6" ht="12.75">
      <c r="A38" s="7" t="s">
        <v>127</v>
      </c>
      <c r="C38" s="7" t="s">
        <v>68</v>
      </c>
      <c r="D38" s="34"/>
      <c r="E38" s="52" t="s">
        <v>55</v>
      </c>
      <c r="F38" s="34"/>
    </row>
    <row r="39" spans="1:6" ht="12.75">
      <c r="A39" s="7" t="s">
        <v>128</v>
      </c>
      <c r="C39" s="7" t="s">
        <v>71</v>
      </c>
      <c r="D39" s="34"/>
      <c r="E39" s="36" t="s">
        <v>56</v>
      </c>
      <c r="F39" s="34"/>
    </row>
    <row r="40" spans="1:6" ht="12.75">
      <c r="A40" s="34"/>
      <c r="B40" s="34"/>
      <c r="C40" s="34"/>
      <c r="D40" s="34"/>
      <c r="E40" s="35"/>
      <c r="F40" s="38"/>
    </row>
    <row r="41" spans="1:5" ht="12.75">
      <c r="A41" s="7" t="s">
        <v>121</v>
      </c>
      <c r="B41" s="34"/>
      <c r="C41" s="7" t="s">
        <v>121</v>
      </c>
      <c r="D41" s="34"/>
      <c r="E41" s="52" t="s">
        <v>122</v>
      </c>
    </row>
  </sheetData>
  <sheetProtection/>
  <mergeCells count="7">
    <mergeCell ref="D21:E21"/>
    <mergeCell ref="G21:G22"/>
    <mergeCell ref="A15:F15"/>
    <mergeCell ref="A21:A22"/>
    <mergeCell ref="B21:B22"/>
    <mergeCell ref="C21:C22"/>
    <mergeCell ref="F21:F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I45"/>
  <sheetViews>
    <sheetView view="pageBreakPreview" zoomScale="60" zoomScalePageLayoutView="0" workbookViewId="0" topLeftCell="A12">
      <selection activeCell="C34" sqref="C34"/>
    </sheetView>
  </sheetViews>
  <sheetFormatPr defaultColWidth="9.140625" defaultRowHeight="12.75"/>
  <cols>
    <col min="1" max="1" width="13.8515625" style="7" customWidth="1"/>
    <col min="2" max="2" width="36.7109375" style="7" customWidth="1"/>
    <col min="3" max="3" width="16.421875" style="7" customWidth="1"/>
    <col min="4" max="4" width="14.7109375" style="7" bestFit="1" customWidth="1"/>
    <col min="5" max="6" width="14.00390625" style="7" bestFit="1" customWidth="1"/>
    <col min="7" max="7" width="18.421875" style="7" bestFit="1" customWidth="1"/>
    <col min="8" max="8" width="19.421875" style="7" customWidth="1"/>
    <col min="9" max="16384" width="9.140625" style="7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spans="1:8" ht="15.75">
      <c r="A15" s="116" t="s">
        <v>46</v>
      </c>
      <c r="B15" s="116"/>
      <c r="C15" s="116"/>
      <c r="D15" s="116"/>
      <c r="E15" s="116"/>
      <c r="F15" s="116"/>
      <c r="G15" s="116"/>
      <c r="H15" s="39"/>
    </row>
    <row r="16" spans="1:8" ht="12.75">
      <c r="A16" s="40"/>
      <c r="B16" s="40"/>
      <c r="C16" s="40"/>
      <c r="D16" s="40"/>
      <c r="E16" s="40"/>
      <c r="F16" s="40"/>
      <c r="G16" s="40"/>
      <c r="H16" s="39"/>
    </row>
    <row r="17" spans="1:8" s="42" customFormat="1" ht="12.75">
      <c r="A17" s="41" t="s">
        <v>9</v>
      </c>
      <c r="B17" s="49" t="s">
        <v>38</v>
      </c>
      <c r="C17" s="43"/>
      <c r="D17" s="39"/>
      <c r="E17" s="39"/>
      <c r="F17" s="39"/>
      <c r="G17" s="39"/>
      <c r="H17" s="39"/>
    </row>
    <row r="18" spans="1:8" s="42" customFormat="1" ht="12.75">
      <c r="A18" s="41" t="s">
        <v>10</v>
      </c>
      <c r="B18" s="53" t="s">
        <v>46</v>
      </c>
      <c r="C18" s="54"/>
      <c r="D18" s="43"/>
      <c r="E18" s="43"/>
      <c r="F18" s="43"/>
      <c r="G18" s="43"/>
      <c r="H18" s="39"/>
    </row>
    <row r="19" spans="1:8" s="42" customFormat="1" ht="12.75">
      <c r="A19" s="41" t="s">
        <v>39</v>
      </c>
      <c r="B19" s="55" t="s">
        <v>90</v>
      </c>
      <c r="C19" s="56"/>
      <c r="D19" s="44"/>
      <c r="E19" s="44"/>
      <c r="F19" s="44"/>
      <c r="G19" s="44"/>
      <c r="H19" s="39"/>
    </row>
    <row r="20" spans="1:8" ht="12.75">
      <c r="A20" s="42"/>
      <c r="B20" s="42"/>
      <c r="C20" s="42"/>
      <c r="D20" s="42"/>
      <c r="E20" s="42"/>
      <c r="F20" s="42"/>
      <c r="G20" s="42"/>
      <c r="H20" s="42"/>
    </row>
    <row r="21" spans="1:8" ht="12.75" customHeight="1">
      <c r="A21" s="115" t="s">
        <v>12</v>
      </c>
      <c r="B21" s="117" t="s">
        <v>16</v>
      </c>
      <c r="C21" s="117" t="s">
        <v>43</v>
      </c>
      <c r="D21" s="119" t="s">
        <v>60</v>
      </c>
      <c r="E21" s="119"/>
      <c r="F21" s="119"/>
      <c r="G21" s="115" t="s">
        <v>69</v>
      </c>
      <c r="H21" s="115" t="s">
        <v>13</v>
      </c>
    </row>
    <row r="22" spans="1:8" ht="12.75">
      <c r="A22" s="115"/>
      <c r="B22" s="118"/>
      <c r="C22" s="118"/>
      <c r="D22" s="45" t="s">
        <v>61</v>
      </c>
      <c r="E22" s="45" t="s">
        <v>11</v>
      </c>
      <c r="F22" s="45" t="s">
        <v>62</v>
      </c>
      <c r="G22" s="115"/>
      <c r="H22" s="115"/>
    </row>
    <row r="23" spans="1:9" ht="12.75">
      <c r="A23" s="80">
        <v>41821</v>
      </c>
      <c r="B23" s="46" t="s">
        <v>37</v>
      </c>
      <c r="C23" s="47"/>
      <c r="D23" s="48"/>
      <c r="E23" s="48"/>
      <c r="F23" s="48"/>
      <c r="G23" s="89">
        <v>0</v>
      </c>
      <c r="H23" s="45"/>
      <c r="I23" s="13" t="s">
        <v>14</v>
      </c>
    </row>
    <row r="24" spans="1:9" ht="12.75">
      <c r="A24" s="81">
        <v>41866</v>
      </c>
      <c r="B24" s="49" t="s">
        <v>70</v>
      </c>
      <c r="C24" s="50">
        <v>513000</v>
      </c>
      <c r="D24" s="50"/>
      <c r="E24" s="50"/>
      <c r="F24" s="50"/>
      <c r="G24" s="50">
        <f>G23+C24-D24-E24-F24</f>
        <v>513000</v>
      </c>
      <c r="H24" s="49"/>
      <c r="I24" s="13"/>
    </row>
    <row r="25" spans="1:9" ht="12.75">
      <c r="A25" s="81">
        <v>41887</v>
      </c>
      <c r="B25" s="49" t="s">
        <v>99</v>
      </c>
      <c r="C25" s="50"/>
      <c r="D25" s="50">
        <v>97280</v>
      </c>
      <c r="E25" s="50"/>
      <c r="F25" s="50"/>
      <c r="G25" s="50">
        <f aca="true" t="shared" si="0" ref="G25:G35">G24+C25-D25-E25-F25</f>
        <v>415720</v>
      </c>
      <c r="H25" s="49"/>
      <c r="I25" s="13" t="s">
        <v>14</v>
      </c>
    </row>
    <row r="26" spans="1:8" ht="12.75">
      <c r="A26" s="81" t="s">
        <v>103</v>
      </c>
      <c r="B26" s="49" t="s">
        <v>99</v>
      </c>
      <c r="C26" s="50"/>
      <c r="D26" s="50">
        <v>35200</v>
      </c>
      <c r="E26" s="50"/>
      <c r="F26" s="50"/>
      <c r="G26" s="50">
        <f t="shared" si="0"/>
        <v>380520</v>
      </c>
      <c r="H26" s="49"/>
    </row>
    <row r="27" spans="1:8" ht="12.75">
      <c r="A27" s="81" t="s">
        <v>104</v>
      </c>
      <c r="B27" s="49" t="s">
        <v>99</v>
      </c>
      <c r="C27" s="50"/>
      <c r="D27" s="50">
        <v>233440</v>
      </c>
      <c r="E27" s="50"/>
      <c r="F27" s="50"/>
      <c r="G27" s="50">
        <f t="shared" si="0"/>
        <v>147080</v>
      </c>
      <c r="H27" s="49"/>
    </row>
    <row r="28" spans="1:8" ht="12.75">
      <c r="A28" s="81" t="s">
        <v>105</v>
      </c>
      <c r="B28" s="49" t="s">
        <v>99</v>
      </c>
      <c r="C28" s="50"/>
      <c r="D28" s="50">
        <v>1680</v>
      </c>
      <c r="E28" s="50"/>
      <c r="F28" s="50"/>
      <c r="G28" s="50">
        <f t="shared" si="0"/>
        <v>145400</v>
      </c>
      <c r="H28" s="49"/>
    </row>
    <row r="29" spans="1:8" ht="12.75">
      <c r="A29" s="81" t="s">
        <v>106</v>
      </c>
      <c r="B29" s="49" t="s">
        <v>99</v>
      </c>
      <c r="C29" s="50"/>
      <c r="D29" s="50">
        <v>371840</v>
      </c>
      <c r="E29" s="50"/>
      <c r="F29" s="50"/>
      <c r="G29" s="50">
        <f t="shared" si="0"/>
        <v>-226440</v>
      </c>
      <c r="H29" s="49"/>
    </row>
    <row r="30" spans="1:8" ht="12.75">
      <c r="A30" s="81" t="s">
        <v>107</v>
      </c>
      <c r="B30" s="49" t="s">
        <v>70</v>
      </c>
      <c r="C30" s="50">
        <v>384000</v>
      </c>
      <c r="D30" s="50"/>
      <c r="E30" s="50"/>
      <c r="F30" s="50"/>
      <c r="G30" s="50">
        <f t="shared" si="0"/>
        <v>157560</v>
      </c>
      <c r="H30" s="49"/>
    </row>
    <row r="31" spans="1:8" ht="12.75">
      <c r="A31" s="81" t="s">
        <v>110</v>
      </c>
      <c r="B31" s="49" t="s">
        <v>99</v>
      </c>
      <c r="C31" s="50"/>
      <c r="D31" s="50">
        <v>1680</v>
      </c>
      <c r="E31" s="50"/>
      <c r="F31" s="50"/>
      <c r="G31" s="50">
        <f t="shared" si="0"/>
        <v>155880</v>
      </c>
      <c r="H31" s="49"/>
    </row>
    <row r="32" spans="1:8" ht="12.75">
      <c r="A32" s="81" t="s">
        <v>109</v>
      </c>
      <c r="B32" s="49" t="s">
        <v>99</v>
      </c>
      <c r="C32" s="50"/>
      <c r="D32" s="50">
        <v>373040</v>
      </c>
      <c r="E32" s="50"/>
      <c r="F32" s="50"/>
      <c r="G32" s="50">
        <f t="shared" si="0"/>
        <v>-217160</v>
      </c>
      <c r="H32" s="49"/>
    </row>
    <row r="33" spans="1:8" ht="12.75">
      <c r="A33" s="81" t="s">
        <v>120</v>
      </c>
      <c r="B33" s="49" t="s">
        <v>99</v>
      </c>
      <c r="C33" s="50"/>
      <c r="D33" s="50">
        <f>19040+385200</f>
        <v>404240</v>
      </c>
      <c r="E33" s="50"/>
      <c r="F33" s="50"/>
      <c r="G33" s="50">
        <f t="shared" si="0"/>
        <v>-621400</v>
      </c>
      <c r="H33" s="49"/>
    </row>
    <row r="34" spans="1:8" ht="12.75">
      <c r="A34" s="81">
        <v>42034</v>
      </c>
      <c r="B34" s="49" t="s">
        <v>99</v>
      </c>
      <c r="C34" s="50"/>
      <c r="D34" s="50">
        <f>315280+69760</f>
        <v>385040</v>
      </c>
      <c r="E34" s="50"/>
      <c r="F34" s="50"/>
      <c r="G34" s="50">
        <f t="shared" si="0"/>
        <v>-1006440</v>
      </c>
      <c r="H34" s="49"/>
    </row>
    <row r="35" spans="1:8" ht="12.75">
      <c r="A35" s="81">
        <v>42063</v>
      </c>
      <c r="B35" s="49"/>
      <c r="C35" s="50">
        <v>385000</v>
      </c>
      <c r="D35" s="50"/>
      <c r="E35" s="50"/>
      <c r="F35" s="50"/>
      <c r="G35" s="50">
        <f t="shared" si="0"/>
        <v>-621440</v>
      </c>
      <c r="H35" s="49"/>
    </row>
    <row r="36" spans="1:8" ht="12.75">
      <c r="A36" s="39"/>
      <c r="B36" s="39"/>
      <c r="C36" s="50">
        <f>SUM(C24:C35)</f>
        <v>1282000</v>
      </c>
      <c r="D36" s="50">
        <f>SUM(D24:D35)</f>
        <v>1903440</v>
      </c>
      <c r="E36" s="50">
        <f>SUM(E24:E35)</f>
        <v>0</v>
      </c>
      <c r="F36" s="50">
        <f>SUM(F24:F35)</f>
        <v>0</v>
      </c>
      <c r="G36" s="51"/>
      <c r="H36" s="39"/>
    </row>
    <row r="38" spans="1:5" ht="12.75">
      <c r="A38" s="42" t="s">
        <v>57</v>
      </c>
      <c r="C38" s="42" t="s">
        <v>59</v>
      </c>
      <c r="E38" s="42" t="s">
        <v>63</v>
      </c>
    </row>
    <row r="40" spans="1:7" ht="12.75">
      <c r="A40" s="7" t="s">
        <v>52</v>
      </c>
      <c r="C40" s="7" t="s">
        <v>53</v>
      </c>
      <c r="D40" s="34"/>
      <c r="E40" s="36" t="s">
        <v>54</v>
      </c>
      <c r="F40" s="36"/>
      <c r="G40" s="34"/>
    </row>
    <row r="41" spans="1:7" ht="12.75">
      <c r="A41" s="7" t="s">
        <v>127</v>
      </c>
      <c r="C41" s="7" t="s">
        <v>68</v>
      </c>
      <c r="D41" s="34"/>
      <c r="E41" s="122" t="s">
        <v>55</v>
      </c>
      <c r="F41" s="123"/>
      <c r="G41" s="34"/>
    </row>
    <row r="42" spans="1:7" ht="12.75">
      <c r="A42" s="42" t="s">
        <v>128</v>
      </c>
      <c r="C42" s="7" t="s">
        <v>71</v>
      </c>
      <c r="D42" s="34"/>
      <c r="E42" s="36" t="s">
        <v>56</v>
      </c>
      <c r="F42" s="37"/>
      <c r="G42" s="34"/>
    </row>
    <row r="43" spans="1:7" ht="12.75">
      <c r="A43" s="34"/>
      <c r="B43" s="34"/>
      <c r="C43" s="34"/>
      <c r="D43" s="34"/>
      <c r="E43" s="35"/>
      <c r="F43" s="35"/>
      <c r="G43" s="34"/>
    </row>
    <row r="44" spans="1:7" ht="12.75">
      <c r="A44" s="7" t="s">
        <v>121</v>
      </c>
      <c r="B44" s="34"/>
      <c r="C44" s="7" t="s">
        <v>121</v>
      </c>
      <c r="D44" s="34"/>
      <c r="E44" s="122" t="s">
        <v>122</v>
      </c>
      <c r="F44" s="123"/>
      <c r="G44" s="34"/>
    </row>
    <row r="45" spans="1:7" ht="12.75">
      <c r="A45" s="34"/>
      <c r="B45" s="38"/>
      <c r="C45" s="38"/>
      <c r="D45" s="38"/>
      <c r="E45" s="38"/>
      <c r="F45" s="38"/>
      <c r="G45" s="38"/>
    </row>
  </sheetData>
  <sheetProtection/>
  <mergeCells count="9">
    <mergeCell ref="E41:F41"/>
    <mergeCell ref="E44:F44"/>
    <mergeCell ref="H21:H22"/>
    <mergeCell ref="A15:G15"/>
    <mergeCell ref="A21:A22"/>
    <mergeCell ref="B21:B22"/>
    <mergeCell ref="C21:C22"/>
    <mergeCell ref="D21:F21"/>
    <mergeCell ref="G21:G2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5:H41"/>
  <sheetViews>
    <sheetView view="pageBreakPreview" zoomScale="60" zoomScalePageLayoutView="0" workbookViewId="0" topLeftCell="A5">
      <selection activeCell="A37" sqref="A37:A40"/>
    </sheetView>
  </sheetViews>
  <sheetFormatPr defaultColWidth="9.140625" defaultRowHeight="12.75"/>
  <cols>
    <col min="1" max="1" width="22.7109375" style="7" bestFit="1" customWidth="1"/>
    <col min="2" max="2" width="38.140625" style="7" customWidth="1"/>
    <col min="3" max="3" width="16.421875" style="7" customWidth="1"/>
    <col min="4" max="4" width="14.00390625" style="7" customWidth="1"/>
    <col min="5" max="5" width="14.00390625" style="7" bestFit="1" customWidth="1"/>
    <col min="6" max="6" width="17.57421875" style="7" bestFit="1" customWidth="1"/>
    <col min="7" max="7" width="16.00390625" style="7" customWidth="1"/>
    <col min="8" max="16384" width="9.140625" style="7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spans="1:7" ht="15.75">
      <c r="A15" s="116" t="s">
        <v>96</v>
      </c>
      <c r="B15" s="116"/>
      <c r="C15" s="116"/>
      <c r="D15" s="116"/>
      <c r="E15" s="116"/>
      <c r="F15" s="116"/>
      <c r="G15" s="39"/>
    </row>
    <row r="16" spans="1:7" ht="12.75">
      <c r="A16" s="40"/>
      <c r="B16" s="40"/>
      <c r="C16" s="40"/>
      <c r="D16" s="40"/>
      <c r="E16" s="40"/>
      <c r="F16" s="40"/>
      <c r="G16" s="39"/>
    </row>
    <row r="17" spans="1:7" s="42" customFormat="1" ht="12.75">
      <c r="A17" s="41" t="s">
        <v>9</v>
      </c>
      <c r="B17" s="124" t="s">
        <v>38</v>
      </c>
      <c r="C17" s="124"/>
      <c r="D17" s="39"/>
      <c r="E17" s="39"/>
      <c r="F17" s="39"/>
      <c r="G17" s="39"/>
    </row>
    <row r="18" spans="1:7" s="42" customFormat="1" ht="12.75">
      <c r="A18" s="41" t="s">
        <v>10</v>
      </c>
      <c r="B18" s="124" t="s">
        <v>97</v>
      </c>
      <c r="C18" s="124"/>
      <c r="D18" s="43"/>
      <c r="E18" s="43"/>
      <c r="F18" s="43"/>
      <c r="G18" s="39"/>
    </row>
    <row r="19" spans="1:7" s="42" customFormat="1" ht="12.75">
      <c r="A19" s="41" t="s">
        <v>39</v>
      </c>
      <c r="B19" s="124" t="s">
        <v>90</v>
      </c>
      <c r="C19" s="124"/>
      <c r="D19" s="44"/>
      <c r="E19" s="44"/>
      <c r="F19" s="44"/>
      <c r="G19" s="39"/>
    </row>
    <row r="20" spans="1:7" ht="12.75">
      <c r="A20" s="42"/>
      <c r="B20" s="42"/>
      <c r="C20" s="42"/>
      <c r="D20" s="42"/>
      <c r="E20" s="42"/>
      <c r="F20" s="42"/>
      <c r="G20" s="42"/>
    </row>
    <row r="21" spans="1:7" ht="12.75" customHeight="1">
      <c r="A21" s="115" t="s">
        <v>12</v>
      </c>
      <c r="B21" s="117" t="s">
        <v>16</v>
      </c>
      <c r="C21" s="117" t="s">
        <v>43</v>
      </c>
      <c r="D21" s="120" t="s">
        <v>87</v>
      </c>
      <c r="E21" s="121"/>
      <c r="F21" s="115" t="s">
        <v>88</v>
      </c>
      <c r="G21" s="115" t="s">
        <v>13</v>
      </c>
    </row>
    <row r="22" spans="1:7" ht="12.75">
      <c r="A22" s="115"/>
      <c r="B22" s="118"/>
      <c r="C22" s="118"/>
      <c r="D22" s="45" t="s">
        <v>50</v>
      </c>
      <c r="E22" s="45" t="s">
        <v>11</v>
      </c>
      <c r="F22" s="115"/>
      <c r="G22" s="115"/>
    </row>
    <row r="23" spans="1:8" ht="12.75">
      <c r="A23" s="83">
        <v>41821</v>
      </c>
      <c r="B23" s="46" t="s">
        <v>37</v>
      </c>
      <c r="C23" s="90">
        <v>0</v>
      </c>
      <c r="D23" s="91"/>
      <c r="E23" s="91"/>
      <c r="F23" s="92">
        <v>0</v>
      </c>
      <c r="G23" s="45"/>
      <c r="H23" s="13" t="s">
        <v>14</v>
      </c>
    </row>
    <row r="24" spans="1:8" ht="12.75">
      <c r="A24" s="83">
        <v>41864</v>
      </c>
      <c r="B24" s="49" t="s">
        <v>70</v>
      </c>
      <c r="C24" s="93">
        <v>1885000</v>
      </c>
      <c r="D24" s="93"/>
      <c r="E24" s="93"/>
      <c r="F24" s="93">
        <f>F23+C24-D24-E24</f>
        <v>1885000</v>
      </c>
      <c r="G24" s="49"/>
      <c r="H24" s="13"/>
    </row>
    <row r="25" spans="1:8" ht="12.75">
      <c r="A25" s="83">
        <v>41879</v>
      </c>
      <c r="B25" s="49" t="s">
        <v>94</v>
      </c>
      <c r="C25" s="93"/>
      <c r="D25" s="93"/>
      <c r="E25" s="93">
        <v>188193.24</v>
      </c>
      <c r="F25" s="93">
        <f aca="true" t="shared" si="0" ref="F25:F32">F24+C25-D25-E25</f>
        <v>1696806.76</v>
      </c>
      <c r="G25" s="49"/>
      <c r="H25" s="13" t="s">
        <v>14</v>
      </c>
    </row>
    <row r="26" spans="1:7" ht="12.75">
      <c r="A26" s="83">
        <v>41914</v>
      </c>
      <c r="B26" s="49" t="s">
        <v>94</v>
      </c>
      <c r="C26" s="93"/>
      <c r="D26" s="93"/>
      <c r="E26" s="93">
        <v>262065.35</v>
      </c>
      <c r="F26" s="93">
        <f t="shared" si="0"/>
        <v>1434741.41</v>
      </c>
      <c r="G26" s="49"/>
    </row>
    <row r="27" spans="1:7" ht="12.75">
      <c r="A27" s="83">
        <v>41977</v>
      </c>
      <c r="B27" s="49" t="s">
        <v>94</v>
      </c>
      <c r="C27" s="93"/>
      <c r="D27" s="93"/>
      <c r="E27" s="93">
        <v>330133.99</v>
      </c>
      <c r="F27" s="93">
        <f t="shared" si="0"/>
        <v>1104607.42</v>
      </c>
      <c r="G27" s="49"/>
    </row>
    <row r="28" spans="1:7" ht="12.75">
      <c r="A28" s="83"/>
      <c r="B28" s="49"/>
      <c r="C28" s="93"/>
      <c r="D28" s="93"/>
      <c r="E28" s="93"/>
      <c r="F28" s="93">
        <f t="shared" si="0"/>
        <v>1104607.42</v>
      </c>
      <c r="G28" s="49"/>
    </row>
    <row r="29" spans="1:7" ht="12.75">
      <c r="A29" s="86"/>
      <c r="B29" s="49"/>
      <c r="C29" s="93"/>
      <c r="D29" s="93"/>
      <c r="E29" s="93"/>
      <c r="F29" s="93">
        <f t="shared" si="0"/>
        <v>1104607.42</v>
      </c>
      <c r="G29" s="49"/>
    </row>
    <row r="30" spans="1:7" ht="12.75">
      <c r="A30" s="86"/>
      <c r="B30" s="49"/>
      <c r="C30" s="93"/>
      <c r="D30" s="93"/>
      <c r="E30" s="93"/>
      <c r="F30" s="93">
        <f t="shared" si="0"/>
        <v>1104607.42</v>
      </c>
      <c r="G30" s="49"/>
    </row>
    <row r="31" spans="1:7" ht="12.75">
      <c r="A31" s="82"/>
      <c r="B31" s="49"/>
      <c r="C31" s="93"/>
      <c r="D31" s="93"/>
      <c r="E31" s="93"/>
      <c r="F31" s="93">
        <f t="shared" si="0"/>
        <v>1104607.42</v>
      </c>
      <c r="G31" s="49"/>
    </row>
    <row r="32" spans="1:7" ht="12.75">
      <c r="A32" s="82"/>
      <c r="B32" s="49"/>
      <c r="C32" s="93"/>
      <c r="D32" s="93"/>
      <c r="E32" s="93"/>
      <c r="F32" s="93">
        <f t="shared" si="0"/>
        <v>1104607.42</v>
      </c>
      <c r="G32" s="49"/>
    </row>
    <row r="33" spans="1:7" ht="12.75">
      <c r="A33" s="39"/>
      <c r="B33" s="39"/>
      <c r="C33" s="93">
        <f>SUM(C24:C32)</f>
        <v>1885000</v>
      </c>
      <c r="D33" s="93">
        <f>SUM(D24:D32)</f>
        <v>0</v>
      </c>
      <c r="E33" s="93">
        <f>SUM(E24:E32)</f>
        <v>780392.58</v>
      </c>
      <c r="F33" s="94"/>
      <c r="G33" s="39"/>
    </row>
    <row r="34" spans="1:5" ht="12.75">
      <c r="A34" s="42" t="s">
        <v>57</v>
      </c>
      <c r="C34" s="42" t="s">
        <v>59</v>
      </c>
      <c r="E34" s="42" t="s">
        <v>58</v>
      </c>
    </row>
    <row r="36" spans="1:6" ht="12.75">
      <c r="A36" s="7" t="s">
        <v>52</v>
      </c>
      <c r="C36" s="7" t="s">
        <v>53</v>
      </c>
      <c r="D36" s="34"/>
      <c r="E36" s="36" t="s">
        <v>54</v>
      </c>
      <c r="F36" s="34"/>
    </row>
    <row r="37" spans="1:6" ht="12.75">
      <c r="A37" s="7" t="s">
        <v>127</v>
      </c>
      <c r="C37" s="7" t="s">
        <v>68</v>
      </c>
      <c r="D37" s="34"/>
      <c r="E37" s="52" t="s">
        <v>55</v>
      </c>
      <c r="F37" s="34"/>
    </row>
    <row r="38" spans="1:6" ht="12.75">
      <c r="A38" s="42" t="s">
        <v>128</v>
      </c>
      <c r="C38" s="7" t="s">
        <v>71</v>
      </c>
      <c r="D38" s="34"/>
      <c r="E38" s="36" t="s">
        <v>56</v>
      </c>
      <c r="F38" s="34"/>
    </row>
    <row r="39" spans="1:6" ht="12.75">
      <c r="A39" s="34"/>
      <c r="B39" s="34"/>
      <c r="C39" s="34"/>
      <c r="D39" s="34"/>
      <c r="E39" s="35"/>
      <c r="F39" s="34"/>
    </row>
    <row r="40" spans="1:6" ht="12.75">
      <c r="A40" s="7" t="s">
        <v>121</v>
      </c>
      <c r="B40" s="34"/>
      <c r="C40" s="7" t="s">
        <v>121</v>
      </c>
      <c r="D40" s="34"/>
      <c r="E40" s="52" t="s">
        <v>122</v>
      </c>
      <c r="F40" s="34"/>
    </row>
    <row r="41" spans="1:6" ht="12.75">
      <c r="A41" s="34"/>
      <c r="B41" s="38"/>
      <c r="C41" s="38"/>
      <c r="D41" s="38"/>
      <c r="E41" s="38"/>
      <c r="F41" s="38"/>
    </row>
  </sheetData>
  <sheetProtection/>
  <mergeCells count="10">
    <mergeCell ref="G21:G22"/>
    <mergeCell ref="A15:F15"/>
    <mergeCell ref="B17:C17"/>
    <mergeCell ref="B18:C18"/>
    <mergeCell ref="B19:C19"/>
    <mergeCell ref="A21:A22"/>
    <mergeCell ref="B21:B22"/>
    <mergeCell ref="C21:C22"/>
    <mergeCell ref="D21:E21"/>
    <mergeCell ref="F21:F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5:H41"/>
  <sheetViews>
    <sheetView view="pageBreakPreview" zoomScale="60" zoomScalePageLayoutView="0" workbookViewId="0" topLeftCell="A5">
      <selection activeCell="A37" sqref="A37:A40"/>
    </sheetView>
  </sheetViews>
  <sheetFormatPr defaultColWidth="9.140625" defaultRowHeight="12.75"/>
  <cols>
    <col min="1" max="1" width="22.7109375" style="7" bestFit="1" customWidth="1"/>
    <col min="2" max="2" width="38.140625" style="7" customWidth="1"/>
    <col min="3" max="3" width="16.421875" style="7" customWidth="1"/>
    <col min="4" max="4" width="14.00390625" style="7" customWidth="1"/>
    <col min="5" max="5" width="15.421875" style="7" customWidth="1"/>
    <col min="6" max="6" width="17.57421875" style="7" bestFit="1" customWidth="1"/>
    <col min="7" max="7" width="16.00390625" style="7" customWidth="1"/>
    <col min="8" max="16384" width="9.140625" style="7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spans="1:7" ht="15.75">
      <c r="A15" s="116" t="s">
        <v>123</v>
      </c>
      <c r="B15" s="116"/>
      <c r="C15" s="116"/>
      <c r="D15" s="116"/>
      <c r="E15" s="116"/>
      <c r="F15" s="116"/>
      <c r="G15" s="39"/>
    </row>
    <row r="16" spans="1:7" ht="12.75">
      <c r="A16" s="40"/>
      <c r="B16" s="40"/>
      <c r="C16" s="40"/>
      <c r="D16" s="40"/>
      <c r="E16" s="40"/>
      <c r="F16" s="40"/>
      <c r="G16" s="39"/>
    </row>
    <row r="17" spans="1:7" s="42" customFormat="1" ht="12.75">
      <c r="A17" s="41" t="s">
        <v>9</v>
      </c>
      <c r="B17" s="124" t="s">
        <v>38</v>
      </c>
      <c r="C17" s="124"/>
      <c r="D17" s="39"/>
      <c r="E17" s="39"/>
      <c r="F17" s="39"/>
      <c r="G17" s="39"/>
    </row>
    <row r="18" spans="1:7" s="42" customFormat="1" ht="12.75">
      <c r="A18" s="41" t="s">
        <v>10</v>
      </c>
      <c r="B18" s="124" t="s">
        <v>115</v>
      </c>
      <c r="C18" s="124"/>
      <c r="D18" s="43"/>
      <c r="E18" s="43"/>
      <c r="F18" s="43"/>
      <c r="G18" s="39"/>
    </row>
    <row r="19" spans="1:7" s="42" customFormat="1" ht="12.75">
      <c r="A19" s="41" t="s">
        <v>39</v>
      </c>
      <c r="B19" s="124" t="s">
        <v>90</v>
      </c>
      <c r="C19" s="124"/>
      <c r="D19" s="44"/>
      <c r="E19" s="44"/>
      <c r="F19" s="44"/>
      <c r="G19" s="39"/>
    </row>
    <row r="20" spans="1:7" ht="12.75">
      <c r="A20" s="42"/>
      <c r="B20" s="42"/>
      <c r="C20" s="42"/>
      <c r="D20" s="42"/>
      <c r="E20" s="42"/>
      <c r="F20" s="42"/>
      <c r="G20" s="42"/>
    </row>
    <row r="21" spans="1:7" ht="12.75" customHeight="1">
      <c r="A21" s="115" t="s">
        <v>12</v>
      </c>
      <c r="B21" s="117" t="s">
        <v>16</v>
      </c>
      <c r="C21" s="117" t="s">
        <v>43</v>
      </c>
      <c r="D21" s="120" t="s">
        <v>87</v>
      </c>
      <c r="E21" s="121"/>
      <c r="F21" s="115" t="s">
        <v>88</v>
      </c>
      <c r="G21" s="115" t="s">
        <v>13</v>
      </c>
    </row>
    <row r="22" spans="1:7" ht="12.75">
      <c r="A22" s="115"/>
      <c r="B22" s="118"/>
      <c r="C22" s="118"/>
      <c r="D22" s="45" t="s">
        <v>50</v>
      </c>
      <c r="E22" s="45" t="s">
        <v>11</v>
      </c>
      <c r="F22" s="115"/>
      <c r="G22" s="115"/>
    </row>
    <row r="23" spans="1:8" ht="12.75">
      <c r="A23" s="83">
        <v>41821</v>
      </c>
      <c r="B23" s="46" t="s">
        <v>37</v>
      </c>
      <c r="C23" s="90">
        <v>0</v>
      </c>
      <c r="D23" s="91"/>
      <c r="E23" s="91"/>
      <c r="F23" s="92">
        <v>0</v>
      </c>
      <c r="G23" s="45"/>
      <c r="H23" s="13" t="s">
        <v>14</v>
      </c>
    </row>
    <row r="24" spans="1:8" ht="12.75">
      <c r="A24" s="83">
        <v>41977</v>
      </c>
      <c r="B24" s="49" t="s">
        <v>116</v>
      </c>
      <c r="C24" s="93">
        <v>1826156</v>
      </c>
      <c r="D24" s="93"/>
      <c r="E24" s="93"/>
      <c r="F24" s="93">
        <f>F23+C24-D24-E24</f>
        <v>1826156</v>
      </c>
      <c r="G24" s="49"/>
      <c r="H24" s="13"/>
    </row>
    <row r="25" spans="1:8" ht="12.75">
      <c r="A25" s="83">
        <v>41984</v>
      </c>
      <c r="B25" s="49" t="s">
        <v>117</v>
      </c>
      <c r="C25" s="93"/>
      <c r="D25" s="93"/>
      <c r="E25" s="93">
        <v>1200000</v>
      </c>
      <c r="F25" s="93">
        <f aca="true" t="shared" si="0" ref="F25:F32">F24+C25-D25-E25</f>
        <v>626156</v>
      </c>
      <c r="G25" s="49"/>
      <c r="H25" s="13" t="s">
        <v>14</v>
      </c>
    </row>
    <row r="26" spans="1:7" ht="12.75">
      <c r="A26" s="83">
        <v>41984</v>
      </c>
      <c r="B26" s="49" t="s">
        <v>118</v>
      </c>
      <c r="C26" s="93"/>
      <c r="D26" s="93"/>
      <c r="E26" s="93">
        <v>626155.74</v>
      </c>
      <c r="F26" s="93">
        <f t="shared" si="0"/>
        <v>0.2600000000093132</v>
      </c>
      <c r="G26" s="49"/>
    </row>
    <row r="27" spans="1:7" ht="12.75">
      <c r="A27" s="83"/>
      <c r="B27" s="49"/>
      <c r="C27" s="93"/>
      <c r="D27" s="93"/>
      <c r="E27" s="93">
        <v>0</v>
      </c>
      <c r="F27" s="93">
        <f t="shared" si="0"/>
        <v>0.2600000000093132</v>
      </c>
      <c r="G27" s="49"/>
    </row>
    <row r="28" spans="1:7" ht="12.75">
      <c r="A28" s="83"/>
      <c r="B28" s="49"/>
      <c r="C28" s="93"/>
      <c r="D28" s="93"/>
      <c r="E28" s="93"/>
      <c r="F28" s="93">
        <f t="shared" si="0"/>
        <v>0.2600000000093132</v>
      </c>
      <c r="G28" s="49"/>
    </row>
    <row r="29" spans="1:7" ht="12.75">
      <c r="A29" s="86"/>
      <c r="B29" s="49"/>
      <c r="C29" s="93"/>
      <c r="D29" s="93"/>
      <c r="E29" s="93"/>
      <c r="F29" s="93">
        <f t="shared" si="0"/>
        <v>0.2600000000093132</v>
      </c>
      <c r="G29" s="49"/>
    </row>
    <row r="30" spans="1:7" ht="12.75">
      <c r="A30" s="86"/>
      <c r="B30" s="49"/>
      <c r="C30" s="93"/>
      <c r="D30" s="93"/>
      <c r="E30" s="93"/>
      <c r="F30" s="93">
        <f t="shared" si="0"/>
        <v>0.2600000000093132</v>
      </c>
      <c r="G30" s="49"/>
    </row>
    <row r="31" spans="1:7" ht="12.75">
      <c r="A31" s="82"/>
      <c r="B31" s="49"/>
      <c r="C31" s="93"/>
      <c r="D31" s="93"/>
      <c r="E31" s="93"/>
      <c r="F31" s="93">
        <f t="shared" si="0"/>
        <v>0.2600000000093132</v>
      </c>
      <c r="G31" s="49"/>
    </row>
    <row r="32" spans="1:7" ht="12.75">
      <c r="A32" s="82"/>
      <c r="B32" s="49"/>
      <c r="C32" s="93"/>
      <c r="D32" s="93"/>
      <c r="E32" s="93"/>
      <c r="F32" s="93">
        <f t="shared" si="0"/>
        <v>0.2600000000093132</v>
      </c>
      <c r="G32" s="49"/>
    </row>
    <row r="33" spans="1:7" ht="12.75">
      <c r="A33" s="39"/>
      <c r="B33" s="39"/>
      <c r="C33" s="93">
        <f>SUM(C24:C32)</f>
        <v>1826156</v>
      </c>
      <c r="D33" s="93">
        <f>SUM(D24:D32)</f>
        <v>0</v>
      </c>
      <c r="E33" s="93">
        <f>SUM(E24:E32)</f>
        <v>1826155.74</v>
      </c>
      <c r="F33" s="94"/>
      <c r="G33" s="39"/>
    </row>
    <row r="34" spans="1:5" ht="12.75">
      <c r="A34" s="42" t="s">
        <v>57</v>
      </c>
      <c r="C34" s="42" t="s">
        <v>59</v>
      </c>
      <c r="E34" s="42" t="s">
        <v>58</v>
      </c>
    </row>
    <row r="36" spans="1:6" ht="12.75">
      <c r="A36" s="7" t="s">
        <v>52</v>
      </c>
      <c r="C36" s="7" t="s">
        <v>53</v>
      </c>
      <c r="D36" s="34"/>
      <c r="E36" s="36" t="s">
        <v>54</v>
      </c>
      <c r="F36" s="34"/>
    </row>
    <row r="37" spans="1:6" ht="12.75">
      <c r="A37" s="7" t="s">
        <v>127</v>
      </c>
      <c r="C37" s="7" t="s">
        <v>68</v>
      </c>
      <c r="D37" s="34"/>
      <c r="E37" s="52" t="s">
        <v>55</v>
      </c>
      <c r="F37" s="34"/>
    </row>
    <row r="38" spans="1:6" ht="12.75">
      <c r="A38" s="42" t="s">
        <v>128</v>
      </c>
      <c r="C38" s="7" t="s">
        <v>71</v>
      </c>
      <c r="D38" s="34"/>
      <c r="E38" s="36" t="s">
        <v>56</v>
      </c>
      <c r="F38" s="34"/>
    </row>
    <row r="39" spans="1:6" ht="12.75">
      <c r="A39" s="34"/>
      <c r="B39" s="34"/>
      <c r="C39" s="34"/>
      <c r="D39" s="34"/>
      <c r="E39" s="35"/>
      <c r="F39" s="34"/>
    </row>
    <row r="40" spans="1:6" ht="12.75">
      <c r="A40" s="7" t="s">
        <v>121</v>
      </c>
      <c r="B40" s="34"/>
      <c r="C40" s="7" t="s">
        <v>121</v>
      </c>
      <c r="D40" s="34"/>
      <c r="E40" s="52" t="s">
        <v>122</v>
      </c>
      <c r="F40" s="34"/>
    </row>
    <row r="41" spans="1:6" ht="12.75">
      <c r="A41" s="34"/>
      <c r="B41" s="38"/>
      <c r="C41" s="38"/>
      <c r="D41" s="38"/>
      <c r="E41" s="38"/>
      <c r="F41" s="38"/>
    </row>
  </sheetData>
  <sheetProtection/>
  <mergeCells count="10">
    <mergeCell ref="G21:G22"/>
    <mergeCell ref="A15:F15"/>
    <mergeCell ref="B17:C17"/>
    <mergeCell ref="B18:C18"/>
    <mergeCell ref="B19:C19"/>
    <mergeCell ref="A21:A22"/>
    <mergeCell ref="B21:B22"/>
    <mergeCell ref="C21:C22"/>
    <mergeCell ref="D21:E21"/>
    <mergeCell ref="F21:F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KPMG</dc:creator>
  <cp:keywords/>
  <dc:description/>
  <cp:lastModifiedBy>SEIPATI</cp:lastModifiedBy>
  <cp:lastPrinted>2015-03-05T14:22:12Z</cp:lastPrinted>
  <dcterms:created xsi:type="dcterms:W3CDTF">2010-04-15T12:41:35Z</dcterms:created>
  <dcterms:modified xsi:type="dcterms:W3CDTF">2015-03-05T14:22:59Z</dcterms:modified>
  <cp:category/>
  <cp:version/>
  <cp:contentType/>
  <cp:contentStatus/>
</cp:coreProperties>
</file>